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ate1904="1"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ilvia.hak\Downloads\"/>
    </mc:Choice>
  </mc:AlternateContent>
  <xr:revisionPtr revIDLastSave="0" documentId="13_ncr:1_{F1063CA1-2136-473E-AB30-3F461AA9F0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hr" sheetId="5" r:id="rId1"/>
    <sheet name="Januar" sheetId="1" r:id="rId2"/>
    <sheet name="Februar" sheetId="30" r:id="rId3"/>
    <sheet name="März" sheetId="31" r:id="rId4"/>
    <sheet name="April" sheetId="32" r:id="rId5"/>
    <sheet name="Mai" sheetId="43" r:id="rId6"/>
    <sheet name="Juni" sheetId="42" r:id="rId7"/>
    <sheet name="Juli" sheetId="44" r:id="rId8"/>
    <sheet name="August" sheetId="45" r:id="rId9"/>
    <sheet name="September" sheetId="46" r:id="rId10"/>
    <sheet name="Oktober" sheetId="47" r:id="rId11"/>
    <sheet name="November" sheetId="48" r:id="rId12"/>
    <sheet name="Dezember" sheetId="4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3" l="1"/>
  <c r="C11" i="43"/>
  <c r="C12" i="43"/>
  <c r="C13" i="43"/>
  <c r="C14" i="43"/>
  <c r="C15" i="43"/>
  <c r="C16" i="43"/>
  <c r="C17" i="43"/>
  <c r="C18" i="43"/>
  <c r="C19" i="43"/>
  <c r="C20" i="43"/>
  <c r="C21" i="43"/>
  <c r="C22" i="43"/>
  <c r="C23" i="43"/>
  <c r="C24" i="43"/>
  <c r="C25" i="43"/>
  <c r="C26" i="43"/>
  <c r="C27" i="43"/>
  <c r="C28" i="43"/>
  <c r="C29" i="43"/>
  <c r="C30" i="43"/>
  <c r="C31" i="43"/>
  <c r="C32" i="43"/>
  <c r="C33" i="43"/>
  <c r="C34" i="43"/>
  <c r="C35" i="43"/>
  <c r="C36" i="43"/>
  <c r="C37" i="43"/>
  <c r="C38" i="43"/>
  <c r="C39" i="43"/>
  <c r="C40" i="43"/>
  <c r="D42" i="43"/>
  <c r="E42" i="43"/>
  <c r="F42" i="43"/>
  <c r="G42" i="43"/>
  <c r="C42" i="43" l="1"/>
  <c r="G42" i="45" l="1"/>
  <c r="C19" i="46" l="1"/>
  <c r="C37" i="30" l="1"/>
  <c r="G3" i="48" l="1"/>
  <c r="E3" i="48"/>
  <c r="E5" i="48" s="1"/>
  <c r="G2" i="48"/>
  <c r="E2" i="48"/>
  <c r="G3" i="46"/>
  <c r="E3" i="46"/>
  <c r="E5" i="46" s="1"/>
  <c r="G2" i="46"/>
  <c r="E2" i="46"/>
  <c r="G3" i="42"/>
  <c r="E3" i="42"/>
  <c r="E5" i="42" s="1"/>
  <c r="G2" i="42"/>
  <c r="E2" i="42"/>
  <c r="E3" i="32"/>
  <c r="E5" i="32" s="1"/>
  <c r="E2" i="32"/>
  <c r="G3" i="32"/>
  <c r="G2" i="32"/>
  <c r="G3" i="49"/>
  <c r="E3" i="49"/>
  <c r="E5" i="49" s="1"/>
  <c r="G2" i="49"/>
  <c r="E2" i="49"/>
  <c r="G3" i="47"/>
  <c r="E3" i="47"/>
  <c r="E5" i="47" s="1"/>
  <c r="G2" i="47"/>
  <c r="E2" i="47"/>
  <c r="G3" i="45"/>
  <c r="E3" i="45"/>
  <c r="E5" i="45" s="1"/>
  <c r="G2" i="45"/>
  <c r="E2" i="45"/>
  <c r="G3" i="44"/>
  <c r="E3" i="44"/>
  <c r="E5" i="44" s="1"/>
  <c r="G2" i="44"/>
  <c r="E2" i="44"/>
  <c r="G3" i="43"/>
  <c r="E3" i="43"/>
  <c r="E5" i="43" s="1"/>
  <c r="G2" i="43"/>
  <c r="E2" i="43"/>
  <c r="G3" i="31"/>
  <c r="E3" i="31"/>
  <c r="E5" i="31" s="1"/>
  <c r="G2" i="31"/>
  <c r="E2" i="31"/>
  <c r="E3" i="30"/>
  <c r="E2" i="30"/>
  <c r="G3" i="30"/>
  <c r="G2" i="30"/>
  <c r="E2" i="1"/>
  <c r="E3" i="1"/>
  <c r="E5" i="1" l="1"/>
  <c r="F9" i="5"/>
  <c r="F8" i="5"/>
  <c r="E5" i="30"/>
  <c r="L5" i="5" l="1"/>
  <c r="G42" i="49"/>
  <c r="F42" i="49"/>
  <c r="E42" i="49"/>
  <c r="D42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C14" i="49"/>
  <c r="C13" i="49"/>
  <c r="C12" i="49"/>
  <c r="C11" i="49"/>
  <c r="C10" i="49"/>
  <c r="B3" i="49"/>
  <c r="C2" i="49"/>
  <c r="G41" i="48"/>
  <c r="F41" i="48"/>
  <c r="E41" i="48"/>
  <c r="D41" i="48"/>
  <c r="C39" i="48"/>
  <c r="C38" i="48"/>
  <c r="C37" i="48"/>
  <c r="C36" i="48"/>
  <c r="C35" i="48"/>
  <c r="C34" i="48"/>
  <c r="C33" i="48"/>
  <c r="C32" i="48"/>
  <c r="C31" i="48"/>
  <c r="C30" i="48"/>
  <c r="C29" i="48"/>
  <c r="C28" i="48"/>
  <c r="C27" i="48"/>
  <c r="C26" i="48"/>
  <c r="C25" i="48"/>
  <c r="C24" i="48"/>
  <c r="C23" i="48"/>
  <c r="C22" i="48"/>
  <c r="C21" i="48"/>
  <c r="C20" i="48"/>
  <c r="C19" i="48"/>
  <c r="C18" i="48"/>
  <c r="C17" i="48"/>
  <c r="C16" i="48"/>
  <c r="C15" i="48"/>
  <c r="C14" i="48"/>
  <c r="C13" i="48"/>
  <c r="C12" i="48"/>
  <c r="C11" i="48"/>
  <c r="C10" i="48"/>
  <c r="B3" i="48"/>
  <c r="C2" i="48"/>
  <c r="G42" i="47"/>
  <c r="F42" i="47"/>
  <c r="E42" i="47"/>
  <c r="D42" i="47"/>
  <c r="C40" i="47"/>
  <c r="C39" i="47"/>
  <c r="C38" i="47"/>
  <c r="C37" i="47"/>
  <c r="C36" i="47"/>
  <c r="C35" i="47"/>
  <c r="C34" i="47"/>
  <c r="C33" i="47"/>
  <c r="C32" i="47"/>
  <c r="C31" i="47"/>
  <c r="C30" i="47"/>
  <c r="C29" i="47"/>
  <c r="C28" i="47"/>
  <c r="C27" i="47"/>
  <c r="C26" i="47"/>
  <c r="C25" i="47"/>
  <c r="C24" i="47"/>
  <c r="C23" i="47"/>
  <c r="C22" i="47"/>
  <c r="C21" i="47"/>
  <c r="C20" i="47"/>
  <c r="C19" i="47"/>
  <c r="C18" i="47"/>
  <c r="C17" i="47"/>
  <c r="C16" i="47"/>
  <c r="C15" i="47"/>
  <c r="C14" i="47"/>
  <c r="C13" i="47"/>
  <c r="C12" i="47"/>
  <c r="C11" i="47"/>
  <c r="C10" i="47"/>
  <c r="B3" i="47"/>
  <c r="C2" i="47"/>
  <c r="G41" i="46"/>
  <c r="F41" i="46"/>
  <c r="E41" i="46"/>
  <c r="D41" i="46"/>
  <c r="C39" i="46"/>
  <c r="C38" i="46"/>
  <c r="C37" i="46"/>
  <c r="C36" i="46"/>
  <c r="C35" i="46"/>
  <c r="C34" i="46"/>
  <c r="C33" i="46"/>
  <c r="C32" i="46"/>
  <c r="C31" i="46"/>
  <c r="C30" i="46"/>
  <c r="C29" i="46"/>
  <c r="C28" i="46"/>
  <c r="C27" i="46"/>
  <c r="C26" i="46"/>
  <c r="C25" i="46"/>
  <c r="C24" i="46"/>
  <c r="C23" i="46"/>
  <c r="C22" i="46"/>
  <c r="C21" i="46"/>
  <c r="C20" i="46"/>
  <c r="C18" i="46"/>
  <c r="C17" i="46"/>
  <c r="C16" i="46"/>
  <c r="C15" i="46"/>
  <c r="C14" i="46"/>
  <c r="C13" i="46"/>
  <c r="C12" i="46"/>
  <c r="C11" i="46"/>
  <c r="C10" i="46"/>
  <c r="B3" i="46"/>
  <c r="C2" i="46"/>
  <c r="F42" i="45"/>
  <c r="E42" i="45"/>
  <c r="D42" i="45"/>
  <c r="C40" i="45"/>
  <c r="C39" i="45"/>
  <c r="C38" i="45"/>
  <c r="C37" i="45"/>
  <c r="C36" i="45"/>
  <c r="C35" i="45"/>
  <c r="C34" i="45"/>
  <c r="C33" i="45"/>
  <c r="C32" i="45"/>
  <c r="C31" i="45"/>
  <c r="C30" i="45"/>
  <c r="C29" i="45"/>
  <c r="C28" i="45"/>
  <c r="C27" i="45"/>
  <c r="C26" i="45"/>
  <c r="C25" i="45"/>
  <c r="C24" i="45"/>
  <c r="C23" i="45"/>
  <c r="C22" i="45"/>
  <c r="C21" i="45"/>
  <c r="C20" i="45"/>
  <c r="C19" i="45"/>
  <c r="C18" i="45"/>
  <c r="C17" i="45"/>
  <c r="C16" i="45"/>
  <c r="C15" i="45"/>
  <c r="C14" i="45"/>
  <c r="C13" i="45"/>
  <c r="C12" i="45"/>
  <c r="C11" i="45"/>
  <c r="C10" i="45"/>
  <c r="B3" i="45"/>
  <c r="C2" i="45"/>
  <c r="G42" i="44"/>
  <c r="F42" i="44"/>
  <c r="E42" i="44"/>
  <c r="D42" i="44"/>
  <c r="C40" i="44"/>
  <c r="C39" i="44"/>
  <c r="C38" i="44"/>
  <c r="C37" i="44"/>
  <c r="C36" i="44"/>
  <c r="C35" i="44"/>
  <c r="C34" i="44"/>
  <c r="C33" i="44"/>
  <c r="C32" i="44"/>
  <c r="C31" i="44"/>
  <c r="C30" i="44"/>
  <c r="C29" i="44"/>
  <c r="C28" i="44"/>
  <c r="C27" i="44"/>
  <c r="C26" i="44"/>
  <c r="C25" i="44"/>
  <c r="C24" i="44"/>
  <c r="C23" i="44"/>
  <c r="C22" i="44"/>
  <c r="C21" i="44"/>
  <c r="C20" i="44"/>
  <c r="C19" i="44"/>
  <c r="C18" i="44"/>
  <c r="C17" i="44"/>
  <c r="C16" i="44"/>
  <c r="C15" i="44"/>
  <c r="C14" i="44"/>
  <c r="C13" i="44"/>
  <c r="C12" i="44"/>
  <c r="C11" i="44"/>
  <c r="C10" i="44"/>
  <c r="B3" i="44"/>
  <c r="C2" i="44"/>
  <c r="B3" i="43"/>
  <c r="C2" i="43"/>
  <c r="G41" i="42"/>
  <c r="F41" i="42"/>
  <c r="E41" i="42"/>
  <c r="D41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B3" i="42"/>
  <c r="C2" i="42"/>
  <c r="C41" i="42" l="1"/>
  <c r="E4" i="42" s="1"/>
  <c r="G4" i="42" s="1"/>
  <c r="C41" i="48"/>
  <c r="C42" i="47"/>
  <c r="E4" i="47" s="1"/>
  <c r="G4" i="47" s="1"/>
  <c r="C41" i="46"/>
  <c r="E4" i="46" s="1"/>
  <c r="G4" i="46" s="1"/>
  <c r="C42" i="45"/>
  <c r="E4" i="45" s="1"/>
  <c r="G4" i="45" s="1"/>
  <c r="C42" i="44"/>
  <c r="E4" i="44" s="1"/>
  <c r="G4" i="44" s="1"/>
  <c r="E4" i="43"/>
  <c r="G4" i="43" s="1"/>
  <c r="C42" i="49"/>
  <c r="E4" i="49" s="1"/>
  <c r="G4" i="49" s="1"/>
  <c r="E4" i="48" l="1"/>
  <c r="G4" i="48" s="1"/>
  <c r="G2" i="1"/>
  <c r="I7" i="5" s="1"/>
  <c r="G3" i="1" l="1"/>
  <c r="I6" i="5" s="1"/>
  <c r="C39" i="32"/>
  <c r="C38" i="32"/>
  <c r="C37" i="32"/>
  <c r="C36" i="32"/>
  <c r="C35" i="32"/>
  <c r="C34" i="32"/>
  <c r="C33" i="32"/>
  <c r="C32" i="32"/>
  <c r="C31" i="32"/>
  <c r="C30" i="32"/>
  <c r="C29" i="32"/>
  <c r="C28" i="32"/>
  <c r="C27" i="32"/>
  <c r="C26" i="32"/>
  <c r="C25" i="32"/>
  <c r="C24" i="32"/>
  <c r="C23" i="32"/>
  <c r="C22" i="32"/>
  <c r="C21" i="32"/>
  <c r="C20" i="32"/>
  <c r="C19" i="32"/>
  <c r="C18" i="32"/>
  <c r="C17" i="32"/>
  <c r="C16" i="32"/>
  <c r="C15" i="32"/>
  <c r="C14" i="32"/>
  <c r="C13" i="32"/>
  <c r="C12" i="32"/>
  <c r="C11" i="32"/>
  <c r="C10" i="32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D42" i="31"/>
  <c r="E42" i="31"/>
  <c r="F42" i="31"/>
  <c r="G42" i="31"/>
  <c r="C11" i="30"/>
  <c r="C12" i="30"/>
  <c r="C13" i="30"/>
  <c r="C14" i="30"/>
  <c r="C15" i="30"/>
  <c r="C16" i="30"/>
  <c r="C17" i="30"/>
  <c r="C18" i="30"/>
  <c r="C19" i="30"/>
  <c r="C20" i="30"/>
  <c r="C21" i="30"/>
  <c r="C22" i="30"/>
  <c r="C23" i="30"/>
  <c r="C24" i="30"/>
  <c r="C25" i="30"/>
  <c r="C26" i="30"/>
  <c r="C27" i="30"/>
  <c r="C28" i="30"/>
  <c r="C29" i="30"/>
  <c r="C30" i="30"/>
  <c r="C31" i="30"/>
  <c r="C32" i="30"/>
  <c r="C33" i="30"/>
  <c r="C34" i="30"/>
  <c r="C35" i="30"/>
  <c r="C10" i="30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10" i="1"/>
  <c r="B3" i="32"/>
  <c r="B3" i="31"/>
  <c r="B3" i="30"/>
  <c r="B3" i="1"/>
  <c r="G41" i="32"/>
  <c r="F41" i="32"/>
  <c r="E41" i="32"/>
  <c r="D41" i="32"/>
  <c r="C2" i="32"/>
  <c r="C2" i="31"/>
  <c r="G39" i="30"/>
  <c r="F39" i="30"/>
  <c r="E39" i="30"/>
  <c r="D39" i="30"/>
  <c r="C2" i="30"/>
  <c r="E42" i="1"/>
  <c r="F42" i="1"/>
  <c r="G42" i="1"/>
  <c r="D42" i="1"/>
  <c r="A29" i="5"/>
  <c r="C2" i="1"/>
  <c r="C29" i="5" l="1"/>
  <c r="D29" i="5"/>
  <c r="E29" i="5"/>
  <c r="C42" i="1"/>
  <c r="F29" i="5"/>
  <c r="C41" i="32"/>
  <c r="E4" i="32" s="1"/>
  <c r="G4" i="32" s="1"/>
  <c r="C42" i="31"/>
  <c r="E4" i="31" s="1"/>
  <c r="G4" i="31" s="1"/>
  <c r="C39" i="30"/>
  <c r="E4" i="30" s="1"/>
  <c r="G4" i="30" s="1"/>
  <c r="B29" i="5" l="1"/>
  <c r="E4" i="1"/>
  <c r="L6" i="5" s="1"/>
  <c r="D31" i="5" l="1"/>
  <c r="E31" i="5"/>
  <c r="F31" i="5"/>
  <c r="C31" i="5"/>
  <c r="G4" i="1"/>
  <c r="G5" i="1" s="1"/>
  <c r="G5" i="30" s="1"/>
  <c r="G5" i="31" s="1"/>
  <c r="G5" i="32" s="1"/>
  <c r="G5" i="43" s="1"/>
  <c r="G5" i="42" s="1"/>
  <c r="G5" i="44" s="1"/>
  <c r="G5" i="45" s="1"/>
  <c r="G5" i="46" s="1"/>
  <c r="G5" i="47" s="1"/>
  <c r="G5" i="48" s="1"/>
  <c r="G5" i="49" s="1"/>
  <c r="L7" i="5" l="1"/>
</calcChain>
</file>

<file path=xl/sharedStrings.xml><?xml version="1.0" encoding="utf-8"?>
<sst xmlns="http://schemas.openxmlformats.org/spreadsheetml/2006/main" count="598" uniqueCount="86">
  <si>
    <t xml:space="preserve">Arbeitszeiterfassung </t>
  </si>
  <si>
    <t>Jahresarbeitszeit Brutto</t>
  </si>
  <si>
    <t>abzüglich/zuzüglich</t>
  </si>
  <si>
    <t>Jahresarbeitszeit Netto</t>
  </si>
  <si>
    <t xml:space="preserve">Jahr </t>
  </si>
  <si>
    <t>Pensum Jan. - Jul.</t>
  </si>
  <si>
    <t>Ferientage Anrecht</t>
  </si>
  <si>
    <t>JAZ Soll Netto</t>
  </si>
  <si>
    <t>Name</t>
  </si>
  <si>
    <t>Martina Muster</t>
  </si>
  <si>
    <t>Pensum Aug. - Dez.</t>
  </si>
  <si>
    <t>Ferientage Rest</t>
  </si>
  <si>
    <t xml:space="preserve">JAZ Ist </t>
  </si>
  <si>
    <t>Funktion</t>
  </si>
  <si>
    <t>Primarlehrerin</t>
  </si>
  <si>
    <t>AZ/Tag</t>
  </si>
  <si>
    <t>Krankheitstage</t>
  </si>
  <si>
    <t>Gleitzeitsaldo</t>
  </si>
  <si>
    <t>Arbeitstage Brutto</t>
  </si>
  <si>
    <t>Gleitzeitsaldo        Std.</t>
  </si>
  <si>
    <t>JAZ Brutto</t>
  </si>
  <si>
    <t>Vorjahr                  Min.</t>
  </si>
  <si>
    <t>Anleitung</t>
  </si>
  <si>
    <t xml:space="preserve"> - Arbeitszeiten bitte auf den folgenden Seiten erfassen.</t>
  </si>
  <si>
    <t xml:space="preserve"> - Alle Zeiten in Stunden und Minuten eintragen. Format: Stunden, Doppelpunkt, Minuten (d.h. 1 1/4 Std. sind 1:15).</t>
  </si>
  <si>
    <t xml:space="preserve"> - Eintragungen dürfen nur in den grünen Feldern gemacht werden. Alle anderen Werte werden automatisch berechnet.</t>
  </si>
  <si>
    <t xml:space="preserve"> - Auf dieser Seite ausfüllen:</t>
  </si>
  <si>
    <t xml:space="preserve"> - Jahr, Name, Funktion sowie Pensen gemäss Arbeitsvertrag im entsprechenden Zeitraum.</t>
  </si>
  <si>
    <t xml:space="preserve"> - Übertrag Gleitzeitsaldo gemäss GAV § 78. Minussaldo: bei Stunden und Minuten negative Werte eintragen! Ab +/- 50 Stunden färbt sich das enspr. Monatsfeld rot.</t>
  </si>
  <si>
    <t xml:space="preserve"> - Ferientage: gemäss Berufsauftrag 5 Wochen à 42 Stunden pro Woche.</t>
  </si>
  <si>
    <t xml:space="preserve"> - Ferientage/-halbtage bzw. Krankheitstage/-halbtage werden in der ersten Spalte mittels "f", "f/2" bzw. "k", "k/2" eingegeben.</t>
  </si>
  <si>
    <t>Jahresübersicht</t>
  </si>
  <si>
    <t>Total</t>
  </si>
  <si>
    <t>Arbeitsfeld 1</t>
  </si>
  <si>
    <t>Arbeitsfeld 2</t>
  </si>
  <si>
    <t>Arbeitsfeld 3</t>
  </si>
  <si>
    <t>Arbeitsfeld 4</t>
  </si>
  <si>
    <t>Arbeitszeit</t>
  </si>
  <si>
    <t>Unterricht</t>
  </si>
  <si>
    <t>Schülerinnen</t>
  </si>
  <si>
    <t>Schule</t>
  </si>
  <si>
    <t>Lehrperson</t>
  </si>
  <si>
    <t>und Klasse</t>
  </si>
  <si>
    <t>und Schüler</t>
  </si>
  <si>
    <t>Prozentuale</t>
  </si>
  <si>
    <t>Verteilung</t>
  </si>
  <si>
    <t>Wichtig</t>
  </si>
  <si>
    <t xml:space="preserve"> - Vorliegene Arbeitszeiterfassung geht von einer täglichen Arbeitszeit von 8:24 (GAV §73) aus. Die Arbeit über Weihnachten/Neujahr ist den Lehrpesonen also freigestellt.</t>
  </si>
  <si>
    <t xml:space="preserve"> - Die JAZ entspricht nicht zwingend der im Berufsauftrag festgelegten JAZ nach Abzug von 10 Feiertagen. Sie bemisst sich an den tatsächlichen Feiertagen des Kalenderjahres.</t>
  </si>
  <si>
    <t xml:space="preserve"> - Die Tabelle kann den jeweiligen Verhältnissen angepasst werden. Um versehentliches Löschen von Formeln zu verhindern, sind die Blätter aber mit dem Code 123 geschützt.</t>
  </si>
  <si>
    <t>Arbeitszeiterfassung</t>
  </si>
  <si>
    <t>Januar</t>
  </si>
  <si>
    <t>Anz. AT Brutto</t>
  </si>
  <si>
    <t>Krankheit (d)</t>
  </si>
  <si>
    <t>Anz. AT Netto</t>
  </si>
  <si>
    <t>Ferien (d)</t>
  </si>
  <si>
    <t>AZ Ist</t>
  </si>
  <si>
    <t>Über-/Unterzeit</t>
  </si>
  <si>
    <t>AZ Soll</t>
  </si>
  <si>
    <t>Tag</t>
  </si>
  <si>
    <t xml:space="preserve">Unterricht </t>
  </si>
  <si>
    <t>x</t>
  </si>
  <si>
    <t>x:</t>
  </si>
  <si>
    <t>arbeitsfreier Tag</t>
  </si>
  <si>
    <t>x/2:</t>
  </si>
  <si>
    <t>halber arbeitsfreier Tag</t>
  </si>
  <si>
    <t>k:</t>
  </si>
  <si>
    <t>Krankheitstag</t>
  </si>
  <si>
    <t>k/2:</t>
  </si>
  <si>
    <t>halber Krankheitstag</t>
  </si>
  <si>
    <t>f:</t>
  </si>
  <si>
    <t>Ferientag</t>
  </si>
  <si>
    <t>f/2:</t>
  </si>
  <si>
    <t>halber Ferientag</t>
  </si>
  <si>
    <t>Februar</t>
  </si>
  <si>
    <t>März</t>
  </si>
  <si>
    <t>x/2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</si>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</sst>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h]:mm"/>
    <numFmt numFmtId="165" formatCode="[h]:mm;\ \-[h]:mm"/>
    <numFmt numFmtId="166" formatCode="0.0"/>
    <numFmt numFmtId="167" formatCode="hh:mm:ss;@"/>
    <numFmt numFmtId="168" formatCode="0.0%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11"/>
      <color rgb="FFFF0000"/>
      <name val="Arial"/>
      <family val="2"/>
    </font>
    <font>
      <b/>
      <sz val="8"/>
      <color rgb="FF00B050"/>
      <name val="Arial"/>
      <family val="2"/>
    </font>
    <font>
      <sz val="8"/>
      <color rgb="FF00B05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/>
    <xf numFmtId="0" fontId="8" fillId="0" borderId="5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49" fontId="4" fillId="0" borderId="0" xfId="0" applyNumberFormat="1" applyFont="1"/>
    <xf numFmtId="0" fontId="8" fillId="0" borderId="7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49" fontId="11" fillId="0" borderId="0" xfId="0" applyNumberFormat="1" applyFont="1"/>
    <xf numFmtId="164" fontId="7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4" fillId="0" borderId="20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7" fillId="2" borderId="21" xfId="0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0" fontId="10" fillId="0" borderId="22" xfId="0" applyFont="1" applyBorder="1"/>
    <xf numFmtId="0" fontId="10" fillId="0" borderId="22" xfId="0" applyFont="1" applyBorder="1" applyAlignment="1">
      <alignment horizontal="left"/>
    </xf>
    <xf numFmtId="0" fontId="10" fillId="3" borderId="22" xfId="0" applyFont="1" applyFill="1" applyBorder="1" applyAlignment="1">
      <alignment horizontal="left"/>
    </xf>
    <xf numFmtId="164" fontId="10" fillId="0" borderId="21" xfId="0" applyNumberFormat="1" applyFont="1" applyBorder="1" applyAlignment="1">
      <alignment horizontal="center"/>
    </xf>
    <xf numFmtId="0" fontId="10" fillId="3" borderId="23" xfId="0" applyFont="1" applyFill="1" applyBorder="1" applyAlignment="1">
      <alignment horizontal="left"/>
    </xf>
    <xf numFmtId="164" fontId="10" fillId="0" borderId="21" xfId="0" applyNumberFormat="1" applyFont="1" applyBorder="1"/>
    <xf numFmtId="0" fontId="10" fillId="0" borderId="0" xfId="0" applyFont="1" applyAlignment="1">
      <alignment horizontal="center"/>
    </xf>
    <xf numFmtId="0" fontId="10" fillId="0" borderId="23" xfId="0" applyFont="1" applyBorder="1"/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165" fontId="12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2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0" fontId="11" fillId="0" borderId="0" xfId="0" applyFont="1"/>
    <xf numFmtId="164" fontId="7" fillId="0" borderId="9" xfId="0" applyNumberFormat="1" applyFont="1" applyBorder="1" applyAlignment="1">
      <alignment horizontal="center"/>
    </xf>
    <xf numFmtId="49" fontId="4" fillId="4" borderId="26" xfId="0" applyNumberFormat="1" applyFont="1" applyFill="1" applyBorder="1"/>
    <xf numFmtId="49" fontId="4" fillId="4" borderId="24" xfId="0" applyNumberFormat="1" applyFont="1" applyFill="1" applyBorder="1"/>
    <xf numFmtId="49" fontId="10" fillId="4" borderId="7" xfId="0" applyNumberFormat="1" applyFont="1" applyFill="1" applyBorder="1"/>
    <xf numFmtId="49" fontId="4" fillId="4" borderId="0" xfId="0" applyNumberFormat="1" applyFont="1" applyFill="1"/>
    <xf numFmtId="49" fontId="4" fillId="4" borderId="25" xfId="0" applyNumberFormat="1" applyFont="1" applyFill="1" applyBorder="1"/>
    <xf numFmtId="49" fontId="4" fillId="4" borderId="27" xfId="0" applyNumberFormat="1" applyFont="1" applyFill="1" applyBorder="1"/>
    <xf numFmtId="166" fontId="10" fillId="0" borderId="2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4" fillId="4" borderId="4" xfId="0" applyNumberFormat="1" applyFont="1" applyFill="1" applyBorder="1"/>
    <xf numFmtId="49" fontId="4" fillId="4" borderId="20" xfId="0" applyNumberFormat="1" applyFont="1" applyFill="1" applyBorder="1"/>
    <xf numFmtId="164" fontId="4" fillId="0" borderId="28" xfId="0" applyNumberFormat="1" applyFont="1" applyBorder="1" applyAlignment="1">
      <alignment horizontal="center"/>
    </xf>
    <xf numFmtId="165" fontId="10" fillId="0" borderId="21" xfId="0" applyNumberFormat="1" applyFont="1" applyBorder="1"/>
    <xf numFmtId="165" fontId="4" fillId="0" borderId="0" xfId="0" applyNumberFormat="1" applyFont="1"/>
    <xf numFmtId="0" fontId="8" fillId="0" borderId="23" xfId="0" applyFont="1" applyBorder="1" applyAlignment="1">
      <alignment horizontal="center"/>
    </xf>
    <xf numFmtId="0" fontId="0" fillId="0" borderId="23" xfId="0" applyBorder="1"/>
    <xf numFmtId="0" fontId="7" fillId="0" borderId="3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23" xfId="0" applyFont="1" applyBorder="1"/>
    <xf numFmtId="164" fontId="15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13" fillId="0" borderId="0" xfId="0" applyNumberFormat="1" applyFont="1" applyAlignment="1">
      <alignment horizontal="center"/>
    </xf>
    <xf numFmtId="2" fontId="11" fillId="0" borderId="0" xfId="0" applyNumberFormat="1" applyFont="1"/>
    <xf numFmtId="2" fontId="4" fillId="0" borderId="0" xfId="0" applyNumberFormat="1" applyFont="1"/>
    <xf numFmtId="0" fontId="14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7" fontId="16" fillId="0" borderId="0" xfId="0" applyNumberFormat="1" applyFont="1"/>
    <xf numFmtId="166" fontId="10" fillId="0" borderId="23" xfId="0" applyNumberFormat="1" applyFont="1" applyBorder="1" applyAlignment="1">
      <alignment horizontal="center"/>
    </xf>
    <xf numFmtId="164" fontId="10" fillId="0" borderId="23" xfId="0" applyNumberFormat="1" applyFont="1" applyBorder="1" applyAlignment="1">
      <alignment horizontal="center"/>
    </xf>
    <xf numFmtId="0" fontId="10" fillId="0" borderId="26" xfId="0" applyFont="1" applyBorder="1"/>
    <xf numFmtId="0" fontId="14" fillId="0" borderId="24" xfId="0" applyFont="1" applyBorder="1"/>
    <xf numFmtId="166" fontId="10" fillId="0" borderId="4" xfId="0" applyNumberFormat="1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4" fillId="0" borderId="35" xfId="0" applyFont="1" applyBorder="1"/>
    <xf numFmtId="0" fontId="4" fillId="0" borderId="2" xfId="0" applyFont="1" applyBorder="1"/>
    <xf numFmtId="0" fontId="7" fillId="2" borderId="37" xfId="0" applyFont="1" applyFill="1" applyBorder="1" applyAlignment="1">
      <alignment horizontal="center"/>
    </xf>
    <xf numFmtId="0" fontId="0" fillId="0" borderId="24" xfId="0" applyBorder="1"/>
    <xf numFmtId="0" fontId="0" fillId="0" borderId="26" xfId="0" applyBorder="1"/>
    <xf numFmtId="0" fontId="0" fillId="0" borderId="5" xfId="0" applyBorder="1"/>
    <xf numFmtId="0" fontId="7" fillId="0" borderId="26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168" fontId="0" fillId="0" borderId="25" xfId="0" applyNumberFormat="1" applyBorder="1" applyAlignment="1">
      <alignment horizontal="center"/>
    </xf>
    <xf numFmtId="168" fontId="0" fillId="0" borderId="3" xfId="0" applyNumberFormat="1" applyBorder="1" applyAlignment="1">
      <alignment horizontal="center"/>
    </xf>
    <xf numFmtId="0" fontId="8" fillId="0" borderId="20" xfId="0" applyFont="1" applyBorder="1" applyAlignment="1">
      <alignment horizontal="center"/>
    </xf>
    <xf numFmtId="165" fontId="12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0" fontId="10" fillId="6" borderId="23" xfId="0" applyFont="1" applyFill="1" applyBorder="1" applyAlignment="1" applyProtection="1">
      <alignment horizontal="left"/>
      <protection locked="0"/>
    </xf>
    <xf numFmtId="0" fontId="10" fillId="6" borderId="23" xfId="0" applyFont="1" applyFill="1" applyBorder="1" applyProtection="1">
      <protection locked="0"/>
    </xf>
    <xf numFmtId="0" fontId="10" fillId="6" borderId="23" xfId="0" applyFont="1" applyFill="1" applyBorder="1"/>
    <xf numFmtId="10" fontId="10" fillId="6" borderId="21" xfId="1" applyNumberFormat="1" applyFont="1" applyFill="1" applyBorder="1" applyAlignment="1" applyProtection="1">
      <alignment horizontal="center"/>
      <protection locked="0"/>
    </xf>
    <xf numFmtId="10" fontId="10" fillId="6" borderId="23" xfId="1" applyNumberFormat="1" applyFont="1" applyFill="1" applyBorder="1" applyAlignment="1" applyProtection="1">
      <alignment horizontal="center"/>
      <protection locked="0"/>
    </xf>
    <xf numFmtId="0" fontId="10" fillId="6" borderId="21" xfId="0" applyFont="1" applyFill="1" applyBorder="1" applyAlignment="1" applyProtection="1">
      <alignment horizontal="center"/>
      <protection locked="0"/>
    </xf>
    <xf numFmtId="1" fontId="10" fillId="6" borderId="4" xfId="0" quotePrefix="1" applyNumberFormat="1" applyFont="1" applyFill="1" applyBorder="1" applyAlignment="1" applyProtection="1">
      <alignment horizontal="center"/>
      <protection locked="0"/>
    </xf>
    <xf numFmtId="1" fontId="10" fillId="6" borderId="1" xfId="0" quotePrefix="1" applyNumberFormat="1" applyFont="1" applyFill="1" applyBorder="1" applyAlignment="1" applyProtection="1">
      <alignment horizontal="center"/>
      <protection locked="0"/>
    </xf>
    <xf numFmtId="0" fontId="4" fillId="6" borderId="29" xfId="0" applyFont="1" applyFill="1" applyBorder="1" applyProtection="1">
      <protection locked="0"/>
    </xf>
    <xf numFmtId="0" fontId="4" fillId="6" borderId="30" xfId="0" applyFont="1" applyFill="1" applyBorder="1" applyProtection="1">
      <protection locked="0"/>
    </xf>
    <xf numFmtId="0" fontId="4" fillId="6" borderId="36" xfId="0" applyFont="1" applyFill="1" applyBorder="1" applyProtection="1">
      <protection locked="0"/>
    </xf>
    <xf numFmtId="0" fontId="8" fillId="0" borderId="2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5" fontId="4" fillId="6" borderId="29" xfId="0" applyNumberFormat="1" applyFont="1" applyFill="1" applyBorder="1" applyProtection="1">
      <protection locked="0"/>
    </xf>
    <xf numFmtId="0" fontId="9" fillId="0" borderId="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64" fontId="4" fillId="0" borderId="38" xfId="0" applyNumberFormat="1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2" borderId="32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4" fillId="5" borderId="26" xfId="0" applyFont="1" applyFill="1" applyBorder="1"/>
    <xf numFmtId="0" fontId="4" fillId="5" borderId="25" xfId="0" applyFont="1" applyFill="1" applyBorder="1"/>
    <xf numFmtId="164" fontId="4" fillId="0" borderId="32" xfId="0" applyNumberFormat="1" applyFont="1" applyBorder="1" applyAlignment="1">
      <alignment horizontal="center"/>
    </xf>
    <xf numFmtId="164" fontId="4" fillId="6" borderId="32" xfId="0" applyNumberFormat="1" applyFont="1" applyFill="1" applyBorder="1" applyAlignment="1" applyProtection="1">
      <alignment horizontal="center"/>
      <protection locked="0"/>
    </xf>
    <xf numFmtId="164" fontId="4" fillId="6" borderId="33" xfId="0" applyNumberFormat="1" applyFont="1" applyFill="1" applyBorder="1" applyAlignment="1" applyProtection="1">
      <alignment horizontal="center"/>
      <protection locked="0"/>
    </xf>
    <xf numFmtId="164" fontId="4" fillId="0" borderId="3" xfId="0" applyNumberFormat="1" applyFont="1" applyBorder="1" applyAlignment="1">
      <alignment horizontal="center"/>
    </xf>
    <xf numFmtId="164" fontId="4" fillId="6" borderId="6" xfId="0" applyNumberFormat="1" applyFont="1" applyFill="1" applyBorder="1" applyAlignment="1" applyProtection="1">
      <alignment horizontal="center"/>
      <protection locked="0"/>
    </xf>
    <xf numFmtId="164" fontId="4" fillId="6" borderId="8" xfId="0" applyNumberFormat="1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>
      <alignment horizontal="center"/>
    </xf>
    <xf numFmtId="164" fontId="4" fillId="6" borderId="38" xfId="0" applyNumberFormat="1" applyFont="1" applyFill="1" applyBorder="1" applyAlignment="1" applyProtection="1">
      <alignment horizontal="center"/>
      <protection locked="0"/>
    </xf>
    <xf numFmtId="164" fontId="4" fillId="6" borderId="39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6" borderId="18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26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25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4" fillId="0" borderId="0" xfId="0" applyFont="1"/>
    <xf numFmtId="0" fontId="0" fillId="0" borderId="0" xfId="0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40" xfId="0" applyFont="1" applyBorder="1" applyAlignment="1">
      <alignment vertical="center" wrapText="1"/>
    </xf>
    <xf numFmtId="0" fontId="18" fillId="0" borderId="41" xfId="0" applyFont="1" applyBorder="1" applyAlignment="1">
      <alignment vertical="center" wrapText="1"/>
    </xf>
    <xf numFmtId="0" fontId="18" fillId="0" borderId="42" xfId="0" applyFont="1" applyBorder="1" applyAlignment="1">
      <alignment vertical="center" wrapText="1"/>
    </xf>
  </cellXfs>
  <cellStyles count="2">
    <cellStyle name="Prozent" xfId="1" builtinId="5"/>
    <cellStyle name="Standard" xfId="0" builtinId="0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view="pageLayout" topLeftCell="A26" zoomScale="120" zoomScaleNormal="100" zoomScalePageLayoutView="120" workbookViewId="0">
      <selection activeCell="G31" sqref="G31"/>
    </sheetView>
  </sheetViews>
  <sheetFormatPr baseColWidth="10" defaultColWidth="11.36328125" defaultRowHeight="14" x14ac:dyDescent="0.3"/>
  <cols>
    <col min="1" max="11" width="11.26953125" customWidth="1"/>
    <col min="12" max="12" width="11.26953125" style="26" customWidth="1"/>
  </cols>
  <sheetData>
    <row r="1" spans="1:19" s="1" customFormat="1" ht="17.25" customHeight="1" x14ac:dyDescent="0.4">
      <c r="A1" s="1" t="s">
        <v>0</v>
      </c>
      <c r="L1" s="26"/>
    </row>
    <row r="2" spans="1:19" s="1" customFormat="1" ht="17.25" customHeight="1" x14ac:dyDescent="0.4">
      <c r="A2" s="48"/>
      <c r="L2" s="26"/>
    </row>
    <row r="3" spans="1:19" s="37" customFormat="1" ht="17.2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L3" s="49"/>
      <c r="M3" s="48"/>
      <c r="N3" s="48"/>
      <c r="O3" s="48"/>
      <c r="P3" s="48"/>
      <c r="Q3" s="48"/>
      <c r="R3" s="48"/>
      <c r="S3" s="50"/>
    </row>
    <row r="4" spans="1:19" s="2" customFormat="1" ht="17.25" customHeight="1" x14ac:dyDescent="0.3">
      <c r="A4" s="15"/>
      <c r="D4" s="56" t="s">
        <v>1</v>
      </c>
      <c r="E4" s="56"/>
      <c r="F4" s="56"/>
      <c r="G4" s="56" t="s">
        <v>2</v>
      </c>
      <c r="H4" s="56"/>
      <c r="I4" s="56"/>
      <c r="J4" s="56" t="s">
        <v>3</v>
      </c>
      <c r="K4" s="56"/>
      <c r="L4" s="77"/>
      <c r="M4" s="11"/>
      <c r="N4" s="11"/>
      <c r="O4" s="11"/>
      <c r="P4" s="11"/>
      <c r="Q4" s="11"/>
      <c r="R4" s="11"/>
      <c r="S4"/>
    </row>
    <row r="5" spans="1:19" ht="17.25" customHeight="1" x14ac:dyDescent="0.3">
      <c r="A5" s="40" t="s">
        <v>4</v>
      </c>
      <c r="B5" s="108">
        <v>2026</v>
      </c>
      <c r="C5" s="47"/>
      <c r="D5" s="42" t="s">
        <v>5</v>
      </c>
      <c r="E5" s="73"/>
      <c r="F5" s="111">
        <v>1</v>
      </c>
      <c r="G5" s="47" t="s">
        <v>6</v>
      </c>
      <c r="H5" s="47"/>
      <c r="I5" s="113">
        <v>25</v>
      </c>
      <c r="J5" s="42" t="s">
        <v>7</v>
      </c>
      <c r="K5" s="44"/>
      <c r="L5" s="45">
        <f>SUM(Januar!E5+Februar!E5+März!E5+April!E5+Mai!E5+Juni!E5+Juli!E5+August!E5+September!E5+Oktober!E5+November!E5+Dezember!E5)-((I8+I9/60)/24)</f>
        <v>87.674999999999997</v>
      </c>
      <c r="P5" s="11"/>
      <c r="Q5" s="11"/>
      <c r="R5" s="11"/>
    </row>
    <row r="6" spans="1:19" s="5" customFormat="1" ht="17.25" customHeight="1" x14ac:dyDescent="0.3">
      <c r="A6" s="41" t="s">
        <v>8</v>
      </c>
      <c r="B6" s="109" t="s">
        <v>9</v>
      </c>
      <c r="C6" s="110"/>
      <c r="D6" s="42" t="s">
        <v>10</v>
      </c>
      <c r="E6" s="73"/>
      <c r="F6" s="112">
        <v>1</v>
      </c>
      <c r="G6" s="40" t="s">
        <v>11</v>
      </c>
      <c r="H6" s="78"/>
      <c r="I6" s="64">
        <f>I5-(SUM(Januar!G3+Februar!G3+März!G3+April!G3+Mai!G3+Juni!G3+Juli!G3+August!G3+September!G3+Oktober!G3+November!G3+Dezember!G3))</f>
        <v>25</v>
      </c>
      <c r="J6" s="42" t="s">
        <v>12</v>
      </c>
      <c r="K6" s="44"/>
      <c r="L6" s="70">
        <f>SUM(Januar!E4+Februar!E4+März!E4+April!E4+Mai!E4+Juni!E4+Juli!E4+August!E4+September!E4+Oktober!E4+November!E4+Dezember!E4)</f>
        <v>0</v>
      </c>
      <c r="P6" s="11"/>
      <c r="Q6" s="11"/>
      <c r="R6" s="11"/>
      <c r="S6"/>
    </row>
    <row r="7" spans="1:19" s="5" customFormat="1" ht="17.25" customHeight="1" x14ac:dyDescent="0.3">
      <c r="A7" s="41" t="s">
        <v>13</v>
      </c>
      <c r="B7" s="109" t="s">
        <v>14</v>
      </c>
      <c r="C7" s="110"/>
      <c r="D7" s="42" t="s">
        <v>15</v>
      </c>
      <c r="E7" s="72"/>
      <c r="F7" s="43">
        <v>0.35000000000000003</v>
      </c>
      <c r="G7" s="90" t="s">
        <v>16</v>
      </c>
      <c r="H7" s="91"/>
      <c r="I7" s="92">
        <f>(SUM(Januar!G2+Februar!G2+März!G2+April!G2+Mai!G2+Juni!G2+Juli!G2+August!G2+September!G2+Oktober!G2+November!G2+Dezember!G2))</f>
        <v>0</v>
      </c>
      <c r="J7" s="42" t="s">
        <v>17</v>
      </c>
      <c r="K7" s="44"/>
      <c r="L7" s="45">
        <f>L5-L6</f>
        <v>87.674999999999997</v>
      </c>
      <c r="P7" s="11"/>
      <c r="Q7" s="11"/>
      <c r="R7" s="11"/>
      <c r="S7"/>
    </row>
    <row r="8" spans="1:19" s="5" customFormat="1" ht="17.25" customHeight="1" x14ac:dyDescent="0.3">
      <c r="D8" s="41" t="s">
        <v>18</v>
      </c>
      <c r="E8" s="72"/>
      <c r="F8" s="88">
        <f>(SUM(Januar!E2+Februar!E2+März!E2+April!E2+Mai!E2+Juni!E2+Juli!E2+August!E2+September!E2+Oktober!E2+November!E2+Dezember!E2))</f>
        <v>250.5</v>
      </c>
      <c r="G8" s="149" t="s">
        <v>19</v>
      </c>
      <c r="H8" s="150"/>
      <c r="I8" s="114">
        <v>0</v>
      </c>
      <c r="P8" s="11"/>
      <c r="Q8" s="11"/>
      <c r="R8" s="11"/>
      <c r="S8"/>
    </row>
    <row r="9" spans="1:19" s="80" customFormat="1" ht="15" customHeight="1" x14ac:dyDescent="0.3">
      <c r="D9" s="41" t="s">
        <v>20</v>
      </c>
      <c r="E9" s="72"/>
      <c r="F9" s="89">
        <f>(SUM(Januar!E3+Februar!E3+März!E3+April!E3+Mai!E3+Juni!E3+Juli!E3))*F7*F5+(SUM(August!E3+September!E3+Oktober!E3+November!E3+Dezember!E3))*F7*F6</f>
        <v>87.675000000000011</v>
      </c>
      <c r="G9" s="151" t="s">
        <v>21</v>
      </c>
      <c r="H9" s="152"/>
      <c r="I9" s="115">
        <v>0</v>
      </c>
      <c r="J9" s="81"/>
      <c r="K9" s="82"/>
      <c r="L9" s="82"/>
    </row>
    <row r="10" spans="1:19" s="80" customFormat="1" ht="15" customHeight="1" x14ac:dyDescent="0.3">
      <c r="D10" s="85"/>
      <c r="E10" s="5"/>
      <c r="F10" s="86"/>
      <c r="G10" s="79"/>
      <c r="H10" s="79"/>
      <c r="I10" s="87"/>
      <c r="J10" s="81"/>
      <c r="K10" s="82"/>
      <c r="L10" s="82"/>
    </row>
    <row r="11" spans="1:19" s="11" customFormat="1" x14ac:dyDescent="0.3">
      <c r="A11" s="2"/>
      <c r="B11" s="10"/>
      <c r="C11" s="14"/>
      <c r="G11" s="16"/>
      <c r="H11" s="16"/>
      <c r="I11" s="83"/>
    </row>
    <row r="12" spans="1:19" s="11" customFormat="1" x14ac:dyDescent="0.3">
      <c r="A12" s="15" t="s">
        <v>22</v>
      </c>
      <c r="B12" s="16"/>
      <c r="C12" s="16"/>
      <c r="D12" s="16"/>
      <c r="E12" s="16"/>
      <c r="F12" s="16"/>
      <c r="I12" s="84"/>
      <c r="J12" s="12"/>
      <c r="L12" s="26"/>
    </row>
    <row r="13" spans="1:19" s="11" customFormat="1" ht="11.5" x14ac:dyDescent="0.25">
      <c r="A13" s="12" t="s">
        <v>23</v>
      </c>
      <c r="B13" s="12"/>
      <c r="C13" s="12"/>
      <c r="D13" s="12"/>
      <c r="E13" s="12"/>
      <c r="F13" s="12"/>
      <c r="J13" s="12"/>
      <c r="L13" s="5"/>
    </row>
    <row r="14" spans="1:19" s="11" customFormat="1" ht="11.5" x14ac:dyDescent="0.25">
      <c r="A14" s="12" t="s">
        <v>24</v>
      </c>
      <c r="B14" s="12"/>
      <c r="C14" s="12"/>
      <c r="D14" s="12"/>
      <c r="E14" s="12"/>
      <c r="F14" s="12"/>
      <c r="J14" s="12"/>
      <c r="L14" s="5"/>
    </row>
    <row r="15" spans="1:19" s="11" customFormat="1" ht="11.5" x14ac:dyDescent="0.25">
      <c r="A15" s="12" t="s">
        <v>25</v>
      </c>
      <c r="B15" s="12"/>
      <c r="C15" s="12"/>
      <c r="D15" s="12"/>
      <c r="E15" s="12"/>
      <c r="F15" s="12"/>
      <c r="I15" s="12"/>
      <c r="J15" s="12"/>
      <c r="L15" s="5"/>
    </row>
    <row r="16" spans="1:19" s="11" customFormat="1" ht="11.5" x14ac:dyDescent="0.25">
      <c r="A16" s="12" t="s">
        <v>26</v>
      </c>
      <c r="G16" s="12"/>
      <c r="H16" s="12"/>
      <c r="I16" s="12"/>
      <c r="J16" s="12"/>
      <c r="L16" s="5"/>
    </row>
    <row r="17" spans="1:12" s="11" customFormat="1" ht="11.5" x14ac:dyDescent="0.25">
      <c r="A17" s="12"/>
      <c r="B17" s="11" t="s">
        <v>27</v>
      </c>
      <c r="G17" s="12"/>
      <c r="H17" s="12"/>
      <c r="I17" s="12"/>
      <c r="J17" s="12"/>
      <c r="L17" s="5"/>
    </row>
    <row r="18" spans="1:12" s="11" customFormat="1" ht="11.5" x14ac:dyDescent="0.25">
      <c r="A18" s="12"/>
      <c r="B18" s="11" t="s">
        <v>28</v>
      </c>
      <c r="G18" s="12"/>
      <c r="H18" s="12"/>
      <c r="I18" s="12"/>
      <c r="J18" s="12"/>
      <c r="L18" s="5"/>
    </row>
    <row r="19" spans="1:12" s="11" customFormat="1" ht="11.5" x14ac:dyDescent="0.25">
      <c r="A19" s="12"/>
      <c r="B19" s="12" t="s">
        <v>29</v>
      </c>
      <c r="C19" s="12"/>
      <c r="D19" s="12"/>
      <c r="E19" s="12"/>
      <c r="F19" s="12"/>
      <c r="G19" s="12"/>
      <c r="H19" s="12"/>
      <c r="I19" s="12"/>
      <c r="J19" s="12"/>
      <c r="L19" s="5"/>
    </row>
    <row r="20" spans="1:12" s="11" customFormat="1" ht="11.5" x14ac:dyDescent="0.25">
      <c r="A20" s="12" t="s">
        <v>30</v>
      </c>
      <c r="B20" s="12"/>
      <c r="C20" s="12"/>
      <c r="D20" s="12"/>
      <c r="E20" s="12"/>
      <c r="F20" s="12"/>
      <c r="G20" s="12"/>
      <c r="H20" s="12"/>
      <c r="I20" s="12"/>
      <c r="J20" s="12"/>
      <c r="L20" s="5"/>
    </row>
    <row r="21" spans="1:12" s="11" customFormat="1" x14ac:dyDescent="0.3">
      <c r="A21" s="12"/>
      <c r="B21" s="12"/>
      <c r="C21" s="12"/>
      <c r="D21" s="12"/>
      <c r="E21" s="12"/>
      <c r="F21" s="12"/>
      <c r="J21" s="12"/>
      <c r="L21" s="26"/>
    </row>
    <row r="22" spans="1:12" s="3" customFormat="1" ht="9" customHeight="1" x14ac:dyDescent="0.3">
      <c r="A22" s="58"/>
      <c r="B22" s="59"/>
      <c r="C22" s="59"/>
      <c r="D22" s="59"/>
      <c r="E22" s="59"/>
      <c r="F22" s="67"/>
      <c r="G22" s="11"/>
      <c r="H22" s="11"/>
      <c r="I22" s="26"/>
      <c r="J22" s="11"/>
      <c r="K22" s="11"/>
      <c r="L22" s="11"/>
    </row>
    <row r="23" spans="1:12" s="11" customFormat="1" x14ac:dyDescent="0.3">
      <c r="A23" s="60" t="s">
        <v>31</v>
      </c>
      <c r="B23" s="61"/>
      <c r="C23" s="61"/>
      <c r="D23" s="61"/>
      <c r="E23" s="61"/>
      <c r="F23" s="68"/>
      <c r="G23" s="12"/>
      <c r="I23" s="46"/>
    </row>
    <row r="24" spans="1:12" s="3" customFormat="1" ht="9" customHeight="1" x14ac:dyDescent="0.3">
      <c r="A24" s="62"/>
      <c r="B24" s="63"/>
      <c r="C24" s="61"/>
      <c r="D24" s="61"/>
      <c r="E24" s="61"/>
      <c r="F24" s="68"/>
      <c r="G24" s="12"/>
      <c r="H24" s="11"/>
      <c r="I24" s="26"/>
      <c r="J24" s="11"/>
      <c r="K24" s="11"/>
      <c r="L24" s="11"/>
    </row>
    <row r="25" spans="1:12" s="3" customFormat="1" x14ac:dyDescent="0.3">
      <c r="A25" s="6"/>
      <c r="B25" s="6" t="s">
        <v>32</v>
      </c>
      <c r="C25" s="124" t="s">
        <v>33</v>
      </c>
      <c r="D25" s="125" t="s">
        <v>34</v>
      </c>
      <c r="E25" s="125" t="s">
        <v>35</v>
      </c>
      <c r="F25" s="124" t="s">
        <v>36</v>
      </c>
      <c r="G25" s="66"/>
      <c r="H25" s="5"/>
      <c r="I25" s="26"/>
      <c r="J25" s="11"/>
      <c r="K25" s="11"/>
      <c r="L25" s="11"/>
    </row>
    <row r="26" spans="1:12" s="3" customFormat="1" x14ac:dyDescent="0.3">
      <c r="A26" s="6"/>
      <c r="B26" s="6" t="s">
        <v>37</v>
      </c>
      <c r="C26" s="6" t="s">
        <v>38</v>
      </c>
      <c r="D26" s="13" t="s">
        <v>39</v>
      </c>
      <c r="E26" s="13" t="s">
        <v>40</v>
      </c>
      <c r="F26" s="6" t="s">
        <v>41</v>
      </c>
      <c r="G26" s="66"/>
      <c r="H26" s="5"/>
      <c r="I26" s="26"/>
      <c r="J26" s="11"/>
      <c r="K26" s="11"/>
      <c r="L26" s="11"/>
    </row>
    <row r="27" spans="1:12" s="3" customFormat="1" x14ac:dyDescent="0.3">
      <c r="A27" s="7"/>
      <c r="B27" s="7"/>
      <c r="C27" s="7" t="s">
        <v>42</v>
      </c>
      <c r="D27" s="7" t="s">
        <v>43</v>
      </c>
      <c r="E27" s="7"/>
      <c r="F27" s="7"/>
      <c r="G27" s="66"/>
      <c r="H27" s="5"/>
      <c r="I27" s="26"/>
      <c r="J27" s="11"/>
      <c r="K27" s="11"/>
      <c r="L27" s="11"/>
    </row>
    <row r="28" spans="1:12" s="3" customFormat="1" x14ac:dyDescent="0.3">
      <c r="A28" s="9"/>
      <c r="B28" s="9"/>
      <c r="C28" s="105"/>
      <c r="D28" s="105"/>
      <c r="E28" s="105"/>
      <c r="F28" s="105"/>
      <c r="G28" s="12"/>
      <c r="H28" s="12"/>
      <c r="I28" s="26"/>
      <c r="J28" s="11"/>
      <c r="K28" s="11"/>
      <c r="L28" s="11"/>
    </row>
    <row r="29" spans="1:12" s="56" customFormat="1" x14ac:dyDescent="0.3">
      <c r="A29" s="54">
        <f>B5</f>
        <v>2026</v>
      </c>
      <c r="B29" s="55">
        <f>SUM(Januar!C42+Februar!C39+März!C42+April!C41+Mai!C42+Juni!C41+Juli!C42+August!C42+September!C41+Oktober!C42+November!C41+Dezember!C42)</f>
        <v>0</v>
      </c>
      <c r="C29" s="55">
        <f>SUM(Januar!D42+Februar!D39+März!D42+April!D41+Mai!D42+Juni!D41+Juli!D42+August!D42+September!D41+Oktober!D42+November!D41+Dezember!D42)</f>
        <v>0</v>
      </c>
      <c r="D29" s="55">
        <f>SUM(Januar!E42+Februar!E39+März!E42+April!E41+Mai!E42+Juni!E41+Juli!E42+August!E42+September!E41+Oktober!E42+November!E41+Dezember!E42)</f>
        <v>0</v>
      </c>
      <c r="E29" s="55">
        <f>SUM(Januar!F42+Februar!F39+März!F42+April!F41+Mai!F42+Juni!F41+Juli!F42+August!F42+September!F41+Oktober!F42+November!F41+Dezember!F42)</f>
        <v>0</v>
      </c>
      <c r="F29" s="55">
        <f>SUM(Januar!G42+Februar!G39+März!G42+April!G41+Mai!G42+Juni!G41+Juli!G42+August!G42+September!G41+Oktober!G42+November!G41+Dezember!G42)</f>
        <v>0</v>
      </c>
      <c r="G29" s="65"/>
      <c r="H29" s="65"/>
      <c r="I29" s="26"/>
    </row>
    <row r="30" spans="1:12" s="3" customFormat="1" x14ac:dyDescent="0.3">
      <c r="A30" s="101" t="s">
        <v>44</v>
      </c>
      <c r="B30" s="133"/>
      <c r="C30" s="99"/>
      <c r="D30" s="100"/>
      <c r="E30" s="98"/>
      <c r="F30" s="100"/>
      <c r="G30" s="11"/>
      <c r="H30" s="11"/>
      <c r="I30" s="26"/>
      <c r="J30" s="11"/>
      <c r="K30" s="11"/>
      <c r="L30" s="11"/>
    </row>
    <row r="31" spans="1:12" s="3" customFormat="1" x14ac:dyDescent="0.3">
      <c r="A31" s="102" t="s">
        <v>45</v>
      </c>
      <c r="B31" s="134"/>
      <c r="C31" s="103" t="e">
        <f>C29/$B$29</f>
        <v>#DIV/0!</v>
      </c>
      <c r="D31" s="103" t="e">
        <f t="shared" ref="D31:F31" si="0">D29/$B$29</f>
        <v>#DIV/0!</v>
      </c>
      <c r="E31" s="103" t="e">
        <f t="shared" si="0"/>
        <v>#DIV/0!</v>
      </c>
      <c r="F31" s="104" t="e">
        <f t="shared" si="0"/>
        <v>#DIV/0!</v>
      </c>
      <c r="G31" s="11"/>
      <c r="H31" s="11"/>
      <c r="I31" s="26"/>
      <c r="J31" s="11"/>
      <c r="K31" s="11"/>
      <c r="L31" s="11"/>
    </row>
    <row r="33" spans="1:12" s="3" customFormat="1" x14ac:dyDescent="0.3">
      <c r="A33" s="15" t="s">
        <v>46</v>
      </c>
      <c r="B33" s="11"/>
      <c r="C33" s="11"/>
      <c r="D33" s="11"/>
      <c r="E33"/>
      <c r="F33"/>
      <c r="G33"/>
      <c r="H33"/>
      <c r="I33"/>
      <c r="J33" s="11"/>
      <c r="K33" s="11"/>
      <c r="L33" s="26"/>
    </row>
    <row r="34" spans="1:12" s="3" customFormat="1" ht="12.75" customHeight="1" x14ac:dyDescent="0.25">
      <c r="A34" s="153" t="s">
        <v>47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</row>
    <row r="35" spans="1:12" s="3" customFormat="1" ht="12.75" customHeight="1" x14ac:dyDescent="0.25">
      <c r="A35" s="155" t="s">
        <v>48</v>
      </c>
      <c r="B35" s="156"/>
      <c r="C35" s="156"/>
      <c r="D35" s="156"/>
      <c r="E35" s="156"/>
      <c r="F35" s="156"/>
      <c r="G35" s="156"/>
      <c r="H35" s="156"/>
      <c r="I35" s="156"/>
      <c r="J35" s="156"/>
      <c r="K35" s="156"/>
      <c r="L35" s="156"/>
    </row>
    <row r="36" spans="1:12" s="3" customFormat="1" ht="12.75" customHeight="1" thickBot="1" x14ac:dyDescent="0.3">
      <c r="A36" s="147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</row>
    <row r="37" spans="1:12" s="3" customFormat="1" ht="20.5" customHeight="1" thickTop="1" thickBot="1" x14ac:dyDescent="0.3">
      <c r="A37" s="157" t="s">
        <v>49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9"/>
    </row>
    <row r="38" spans="1:12" s="3" customFormat="1" ht="14.5" thickTop="1" x14ac:dyDescent="0.3">
      <c r="A38"/>
      <c r="B38"/>
      <c r="C38"/>
      <c r="D38"/>
      <c r="E38"/>
      <c r="F38"/>
      <c r="G38"/>
      <c r="H38"/>
      <c r="I38"/>
      <c r="J38" s="11"/>
      <c r="K38" s="11"/>
      <c r="L38" s="26"/>
    </row>
    <row r="45" spans="1:12" x14ac:dyDescent="0.3">
      <c r="A45" s="8"/>
    </row>
    <row r="46" spans="1:12" x14ac:dyDescent="0.3">
      <c r="A46" s="8"/>
    </row>
  </sheetData>
  <sheetProtection algorithmName="SHA-512" hashValue="BRCJ3pdtbWxeMPI9lhd3ylq5OTiAblkvob7G021zuAPSwOOffy8XKxI+0ocj++M7w2yQxr3RBGm0PZ5GADcb+A==" saltValue="Vc882mP18ANVp0if0JuZBQ==" spinCount="100000" sheet="1" objects="1" scenarios="1"/>
  <mergeCells count="5">
    <mergeCell ref="G8:H8"/>
    <mergeCell ref="G9:H9"/>
    <mergeCell ref="A34:L34"/>
    <mergeCell ref="A35:L35"/>
    <mergeCell ref="A37:L37"/>
  </mergeCells>
  <phoneticPr fontId="2" type="noConversion"/>
  <pageMargins left="0.59055118110236227" right="0.59055118110236227" top="0.39370078740157483" bottom="0.39370078740157483" header="0.51181102362204722" footer="0.5118110236220472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52"/>
  <sheetViews>
    <sheetView view="pageLayout" zoomScale="120" zoomScaleNormal="100" zoomScalePageLayoutView="120" workbookViewId="0">
      <selection activeCell="H2" sqref="H2"/>
    </sheetView>
  </sheetViews>
  <sheetFormatPr baseColWidth="10" defaultColWidth="11.36328125" defaultRowHeight="12.5" x14ac:dyDescent="0.25"/>
  <cols>
    <col min="1" max="1" width="3.36328125" customWidth="1"/>
    <col min="2" max="2" width="10.26953125" customWidth="1"/>
    <col min="3" max="11" width="13" customWidth="1"/>
  </cols>
  <sheetData>
    <row r="1" spans="1:11" s="37" customFormat="1" ht="22.5" customHeight="1" x14ac:dyDescent="0.25">
      <c r="A1" s="37" t="s">
        <v>0</v>
      </c>
    </row>
    <row r="2" spans="1:11" s="29" customFormat="1" ht="11.25" customHeight="1" x14ac:dyDescent="0.25">
      <c r="B2" s="29" t="s">
        <v>82</v>
      </c>
      <c r="C2" s="33">
        <f>Jahr!B5</f>
        <v>2026</v>
      </c>
      <c r="D2" s="29" t="s">
        <v>52</v>
      </c>
      <c r="E2" s="33">
        <f>COUNTIF(A10:A39,"")+(COUNTIF(A10:A39,"f/2"))+(COUNTIF(A10:A39,"x/2"))*0.5+(COUNTIF(A10:A39,"k/2"))+(COUNTIF(A10:A39,"k")+(COUNTIF(A10:A39,"f")))</f>
        <v>22</v>
      </c>
      <c r="F2" s="36" t="s">
        <v>53</v>
      </c>
      <c r="G2" s="33">
        <f>COUNTIF(A10:A40,"k")+COUNTIF(A10:A40,"k/2")*0.5</f>
        <v>0</v>
      </c>
      <c r="J2" s="4"/>
      <c r="K2" s="11"/>
    </row>
    <row r="3" spans="1:11" s="29" customFormat="1" ht="11.25" customHeight="1" x14ac:dyDescent="0.25">
      <c r="B3" s="33" t="str">
        <f>Jahr!B6</f>
        <v>Martina Muster</v>
      </c>
      <c r="C3" s="33"/>
      <c r="D3" s="29" t="s">
        <v>54</v>
      </c>
      <c r="E3" s="33">
        <f>COUNTIF(A10:A39,"")+(COUNTIF(A10:A39,"f/2"))*0.5+(COUNTIF(A10:A39,"x/2"))*0.5+(COUNTIF(A10:A39,"k/2"))*0.5</f>
        <v>22</v>
      </c>
      <c r="F3" s="29" t="s">
        <v>55</v>
      </c>
      <c r="G3" s="33">
        <f>COUNTIF(A10:A40,"f")+COUNTIF(A10:A40,"f/2")*0.5</f>
        <v>0</v>
      </c>
      <c r="J3" s="4"/>
      <c r="K3" s="30"/>
    </row>
    <row r="4" spans="1:11" s="11" customFormat="1" ht="11.25" customHeight="1" x14ac:dyDescent="0.25">
      <c r="B4" s="29"/>
      <c r="C4" s="29"/>
      <c r="D4" s="29" t="s">
        <v>56</v>
      </c>
      <c r="E4" s="32">
        <f>C41</f>
        <v>0</v>
      </c>
      <c r="F4" s="32" t="s">
        <v>57</v>
      </c>
      <c r="G4" s="106">
        <f>-(E5-E4)</f>
        <v>-7.7000000000000011</v>
      </c>
      <c r="J4" s="51"/>
      <c r="K4" s="4"/>
    </row>
    <row r="5" spans="1:11" s="11" customFormat="1" ht="11.25" customHeight="1" x14ac:dyDescent="0.25">
      <c r="B5" s="29"/>
      <c r="C5" s="29"/>
      <c r="D5" s="29" t="s">
        <v>58</v>
      </c>
      <c r="E5" s="32">
        <f>E3*Jahr!F6*Jahr!F7</f>
        <v>7.7000000000000011</v>
      </c>
      <c r="F5" s="29" t="s">
        <v>17</v>
      </c>
      <c r="G5" s="107">
        <f>August!G5+G4</f>
        <v>-65.45</v>
      </c>
      <c r="J5" s="52"/>
    </row>
    <row r="6" spans="1:11" s="11" customFormat="1" ht="11.25" customHeight="1" thickBot="1" x14ac:dyDescent="0.3">
      <c r="B6" s="31"/>
      <c r="C6" s="31"/>
    </row>
    <row r="7" spans="1:11" s="5" customFormat="1" ht="11.25" customHeight="1" x14ac:dyDescent="0.3">
      <c r="A7" s="21"/>
      <c r="B7" s="22" t="s">
        <v>59</v>
      </c>
      <c r="C7" s="23" t="s">
        <v>32</v>
      </c>
      <c r="D7" s="120" t="s">
        <v>33</v>
      </c>
      <c r="E7" s="121" t="s">
        <v>34</v>
      </c>
      <c r="F7" s="121" t="s">
        <v>35</v>
      </c>
      <c r="G7" s="122" t="s">
        <v>36</v>
      </c>
    </row>
    <row r="8" spans="1:11" s="5" customFormat="1" ht="11.25" customHeight="1" x14ac:dyDescent="0.25">
      <c r="A8" s="93"/>
      <c r="B8" s="6"/>
      <c r="C8" s="13" t="s">
        <v>37</v>
      </c>
      <c r="D8" s="6" t="s">
        <v>60</v>
      </c>
      <c r="E8" s="13" t="s">
        <v>39</v>
      </c>
      <c r="F8" s="13" t="s">
        <v>40</v>
      </c>
      <c r="G8" s="119" t="s">
        <v>41</v>
      </c>
    </row>
    <row r="9" spans="1:11" s="5" customFormat="1" ht="11.25" customHeight="1" thickBot="1" x14ac:dyDescent="0.3">
      <c r="A9" s="27"/>
      <c r="B9" s="6"/>
      <c r="C9" s="13"/>
      <c r="D9" s="25" t="s">
        <v>42</v>
      </c>
      <c r="E9" s="25" t="s">
        <v>43</v>
      </c>
      <c r="F9" s="25"/>
      <c r="G9" s="28"/>
    </row>
    <row r="10" spans="1:11" s="11" customFormat="1" ht="11.25" customHeight="1" x14ac:dyDescent="0.25">
      <c r="A10" s="117"/>
      <c r="B10" s="74">
        <v>1</v>
      </c>
      <c r="C10" s="135" t="str">
        <f t="shared" ref="C10:C39" si="0">IF(SUM(D10:G10)=0,"",SUM(D10:G10))</f>
        <v/>
      </c>
      <c r="D10" s="136"/>
      <c r="E10" s="136"/>
      <c r="F10" s="136"/>
      <c r="G10" s="137"/>
    </row>
    <row r="11" spans="1:11" s="11" customFormat="1" ht="11.25" customHeight="1" x14ac:dyDescent="0.25">
      <c r="A11" s="116"/>
      <c r="B11" s="53">
        <v>2</v>
      </c>
      <c r="C11" s="138" t="str">
        <f t="shared" si="0"/>
        <v/>
      </c>
      <c r="D11" s="139"/>
      <c r="E11" s="139"/>
      <c r="F11" s="139"/>
      <c r="G11" s="140"/>
    </row>
    <row r="12" spans="1:11" s="11" customFormat="1" ht="11.25" customHeight="1" x14ac:dyDescent="0.25">
      <c r="A12" s="116"/>
      <c r="B12" s="53">
        <v>3</v>
      </c>
      <c r="C12" s="138" t="str">
        <f t="shared" si="0"/>
        <v/>
      </c>
      <c r="D12" s="139"/>
      <c r="E12" s="139"/>
      <c r="F12" s="139"/>
      <c r="G12" s="140"/>
    </row>
    <row r="13" spans="1:11" s="11" customFormat="1" ht="11.25" customHeight="1" x14ac:dyDescent="0.25">
      <c r="A13" s="116"/>
      <c r="B13" s="53">
        <v>4</v>
      </c>
      <c r="C13" s="138" t="str">
        <f t="shared" si="0"/>
        <v/>
      </c>
      <c r="D13" s="139"/>
      <c r="E13" s="139"/>
      <c r="F13" s="139"/>
      <c r="G13" s="140"/>
    </row>
    <row r="14" spans="1:11" s="11" customFormat="1" ht="11.25" customHeight="1" x14ac:dyDescent="0.25">
      <c r="A14" s="116"/>
      <c r="B14" s="53">
        <v>5</v>
      </c>
      <c r="C14" s="138" t="str">
        <f t="shared" si="0"/>
        <v/>
      </c>
      <c r="D14" s="139"/>
      <c r="E14" s="139"/>
      <c r="F14" s="139"/>
      <c r="G14" s="140"/>
    </row>
    <row r="15" spans="1:11" s="11" customFormat="1" ht="11.25" customHeight="1" x14ac:dyDescent="0.25">
      <c r="A15" s="116" t="s">
        <v>61</v>
      </c>
      <c r="B15" s="38">
        <v>6</v>
      </c>
      <c r="C15" s="141" t="str">
        <f t="shared" si="0"/>
        <v/>
      </c>
      <c r="D15" s="139"/>
      <c r="E15" s="139"/>
      <c r="F15" s="139"/>
      <c r="G15" s="140"/>
    </row>
    <row r="16" spans="1:11" s="11" customFormat="1" ht="11.25" customHeight="1" x14ac:dyDescent="0.25">
      <c r="A16" s="116" t="s">
        <v>61</v>
      </c>
      <c r="B16" s="38">
        <v>7</v>
      </c>
      <c r="C16" s="141" t="str">
        <f t="shared" si="0"/>
        <v/>
      </c>
      <c r="D16" s="139"/>
      <c r="E16" s="139"/>
      <c r="F16" s="139"/>
      <c r="G16" s="140"/>
    </row>
    <row r="17" spans="1:7" s="11" customFormat="1" ht="11.25" customHeight="1" x14ac:dyDescent="0.25">
      <c r="A17" s="116"/>
      <c r="B17" s="53">
        <v>8</v>
      </c>
      <c r="C17" s="138" t="str">
        <f t="shared" si="0"/>
        <v/>
      </c>
      <c r="D17" s="139"/>
      <c r="E17" s="139"/>
      <c r="F17" s="139"/>
      <c r="G17" s="140"/>
    </row>
    <row r="18" spans="1:7" s="11" customFormat="1" ht="11.25" customHeight="1" x14ac:dyDescent="0.25">
      <c r="A18" s="116"/>
      <c r="B18" s="53">
        <v>9</v>
      </c>
      <c r="C18" s="138" t="str">
        <f t="shared" si="0"/>
        <v/>
      </c>
      <c r="D18" s="139"/>
      <c r="E18" s="139"/>
      <c r="F18" s="139"/>
      <c r="G18" s="140"/>
    </row>
    <row r="19" spans="1:7" s="11" customFormat="1" ht="11.25" customHeight="1" x14ac:dyDescent="0.25">
      <c r="A19" s="116"/>
      <c r="B19" s="53">
        <v>10</v>
      </c>
      <c r="C19" s="138" t="str">
        <f t="shared" si="0"/>
        <v/>
      </c>
      <c r="D19" s="139"/>
      <c r="E19" s="139"/>
      <c r="F19" s="139"/>
      <c r="G19" s="140"/>
    </row>
    <row r="20" spans="1:7" s="11" customFormat="1" ht="11.25" customHeight="1" x14ac:dyDescent="0.25">
      <c r="A20" s="116"/>
      <c r="B20" s="53">
        <v>11</v>
      </c>
      <c r="C20" s="138" t="str">
        <f t="shared" si="0"/>
        <v/>
      </c>
      <c r="D20" s="139"/>
      <c r="E20" s="139"/>
      <c r="F20" s="139"/>
      <c r="G20" s="140"/>
    </row>
    <row r="21" spans="1:7" s="11" customFormat="1" ht="11.25" customHeight="1" x14ac:dyDescent="0.25">
      <c r="A21" s="116"/>
      <c r="B21" s="53">
        <v>12</v>
      </c>
      <c r="C21" s="138" t="str">
        <f t="shared" si="0"/>
        <v/>
      </c>
      <c r="D21" s="139"/>
      <c r="E21" s="139"/>
      <c r="F21" s="139"/>
      <c r="G21" s="140"/>
    </row>
    <row r="22" spans="1:7" s="11" customFormat="1" ht="11.25" customHeight="1" x14ac:dyDescent="0.25">
      <c r="A22" s="116" t="s">
        <v>61</v>
      </c>
      <c r="B22" s="38">
        <v>13</v>
      </c>
      <c r="C22" s="141" t="str">
        <f t="shared" si="0"/>
        <v/>
      </c>
      <c r="D22" s="139"/>
      <c r="E22" s="139"/>
      <c r="F22" s="139"/>
      <c r="G22" s="140"/>
    </row>
    <row r="23" spans="1:7" s="11" customFormat="1" ht="11.25" customHeight="1" x14ac:dyDescent="0.25">
      <c r="A23" s="116" t="s">
        <v>61</v>
      </c>
      <c r="B23" s="38">
        <v>14</v>
      </c>
      <c r="C23" s="141" t="str">
        <f t="shared" si="0"/>
        <v/>
      </c>
      <c r="D23" s="139"/>
      <c r="E23" s="139"/>
      <c r="F23" s="139"/>
      <c r="G23" s="140"/>
    </row>
    <row r="24" spans="1:7" s="11" customFormat="1" ht="11.25" customHeight="1" x14ac:dyDescent="0.25">
      <c r="A24" s="116"/>
      <c r="B24" s="53">
        <v>15</v>
      </c>
      <c r="C24" s="138" t="str">
        <f t="shared" si="0"/>
        <v/>
      </c>
      <c r="D24" s="139"/>
      <c r="E24" s="139"/>
      <c r="F24" s="139"/>
      <c r="G24" s="140"/>
    </row>
    <row r="25" spans="1:7" s="11" customFormat="1" ht="11.25" customHeight="1" x14ac:dyDescent="0.25">
      <c r="A25" s="116"/>
      <c r="B25" s="53">
        <v>16</v>
      </c>
      <c r="C25" s="138" t="str">
        <f t="shared" si="0"/>
        <v/>
      </c>
      <c r="D25" s="139"/>
      <c r="E25" s="139"/>
      <c r="F25" s="139"/>
      <c r="G25" s="140"/>
    </row>
    <row r="26" spans="1:7" s="11" customFormat="1" ht="11.25" customHeight="1" x14ac:dyDescent="0.25">
      <c r="A26" s="116"/>
      <c r="B26" s="53">
        <v>17</v>
      </c>
      <c r="C26" s="138" t="str">
        <f t="shared" si="0"/>
        <v/>
      </c>
      <c r="D26" s="139"/>
      <c r="E26" s="139"/>
      <c r="F26" s="139"/>
      <c r="G26" s="140"/>
    </row>
    <row r="27" spans="1:7" s="11" customFormat="1" ht="11.25" customHeight="1" x14ac:dyDescent="0.25">
      <c r="A27" s="116"/>
      <c r="B27" s="53">
        <v>18</v>
      </c>
      <c r="C27" s="138" t="str">
        <f t="shared" si="0"/>
        <v/>
      </c>
      <c r="D27" s="139"/>
      <c r="E27" s="139"/>
      <c r="F27" s="139"/>
      <c r="G27" s="140"/>
    </row>
    <row r="28" spans="1:7" s="11" customFormat="1" ht="11.25" customHeight="1" x14ac:dyDescent="0.25">
      <c r="A28" s="116"/>
      <c r="B28" s="53">
        <v>19</v>
      </c>
      <c r="C28" s="138" t="str">
        <f t="shared" si="0"/>
        <v/>
      </c>
      <c r="D28" s="139"/>
      <c r="E28" s="139"/>
      <c r="F28" s="139"/>
      <c r="G28" s="140"/>
    </row>
    <row r="29" spans="1:7" s="11" customFormat="1" ht="11.25" customHeight="1" x14ac:dyDescent="0.25">
      <c r="A29" s="116" t="s">
        <v>61</v>
      </c>
      <c r="B29" s="38">
        <v>20</v>
      </c>
      <c r="C29" s="141" t="str">
        <f t="shared" si="0"/>
        <v/>
      </c>
      <c r="D29" s="139"/>
      <c r="E29" s="139"/>
      <c r="F29" s="139"/>
      <c r="G29" s="140"/>
    </row>
    <row r="30" spans="1:7" s="11" customFormat="1" ht="11.25" customHeight="1" x14ac:dyDescent="0.25">
      <c r="A30" s="116" t="s">
        <v>61</v>
      </c>
      <c r="B30" s="38">
        <v>21</v>
      </c>
      <c r="C30" s="141" t="str">
        <f t="shared" si="0"/>
        <v/>
      </c>
      <c r="D30" s="139"/>
      <c r="E30" s="139"/>
      <c r="F30" s="139"/>
      <c r="G30" s="140"/>
    </row>
    <row r="31" spans="1:7" s="11" customFormat="1" ht="11.25" customHeight="1" x14ac:dyDescent="0.25">
      <c r="A31" s="116"/>
      <c r="B31" s="53">
        <v>22</v>
      </c>
      <c r="C31" s="138" t="str">
        <f t="shared" si="0"/>
        <v/>
      </c>
      <c r="D31" s="139"/>
      <c r="E31" s="139"/>
      <c r="F31" s="139"/>
      <c r="G31" s="140"/>
    </row>
    <row r="32" spans="1:7" s="11" customFormat="1" ht="11.25" customHeight="1" x14ac:dyDescent="0.25">
      <c r="A32" s="116"/>
      <c r="B32" s="53">
        <v>23</v>
      </c>
      <c r="C32" s="138" t="str">
        <f t="shared" si="0"/>
        <v/>
      </c>
      <c r="D32" s="139"/>
      <c r="E32" s="139"/>
      <c r="F32" s="139"/>
      <c r="G32" s="140"/>
    </row>
    <row r="33" spans="1:7" s="11" customFormat="1" ht="11.25" customHeight="1" x14ac:dyDescent="0.25">
      <c r="A33" s="116"/>
      <c r="B33" s="53">
        <v>24</v>
      </c>
      <c r="C33" s="138" t="str">
        <f t="shared" si="0"/>
        <v/>
      </c>
      <c r="D33" s="139"/>
      <c r="E33" s="139"/>
      <c r="F33" s="139"/>
      <c r="G33" s="140"/>
    </row>
    <row r="34" spans="1:7" s="11" customFormat="1" ht="11.25" customHeight="1" x14ac:dyDescent="0.25">
      <c r="A34" s="116"/>
      <c r="B34" s="53">
        <v>25</v>
      </c>
      <c r="C34" s="138" t="str">
        <f t="shared" si="0"/>
        <v/>
      </c>
      <c r="D34" s="139"/>
      <c r="E34" s="139"/>
      <c r="F34" s="139"/>
      <c r="G34" s="140"/>
    </row>
    <row r="35" spans="1:7" s="11" customFormat="1" ht="11.25" customHeight="1" x14ac:dyDescent="0.25">
      <c r="A35" s="116"/>
      <c r="B35" s="53">
        <v>26</v>
      </c>
      <c r="C35" s="138" t="str">
        <f t="shared" si="0"/>
        <v/>
      </c>
      <c r="D35" s="139"/>
      <c r="E35" s="139"/>
      <c r="F35" s="139"/>
      <c r="G35" s="140"/>
    </row>
    <row r="36" spans="1:7" s="11" customFormat="1" ht="11.25" customHeight="1" x14ac:dyDescent="0.25">
      <c r="A36" s="116" t="s">
        <v>61</v>
      </c>
      <c r="B36" s="38">
        <v>27</v>
      </c>
      <c r="C36" s="141" t="str">
        <f t="shared" si="0"/>
        <v/>
      </c>
      <c r="D36" s="139"/>
      <c r="E36" s="139"/>
      <c r="F36" s="139"/>
      <c r="G36" s="140"/>
    </row>
    <row r="37" spans="1:7" s="11" customFormat="1" ht="11.25" customHeight="1" x14ac:dyDescent="0.25">
      <c r="A37" s="116" t="s">
        <v>61</v>
      </c>
      <c r="B37" s="38">
        <v>28</v>
      </c>
      <c r="C37" s="141" t="str">
        <f t="shared" si="0"/>
        <v/>
      </c>
      <c r="D37" s="139"/>
      <c r="E37" s="139"/>
      <c r="F37" s="139"/>
      <c r="G37" s="140"/>
    </row>
    <row r="38" spans="1:7" s="11" customFormat="1" ht="11.25" customHeight="1" x14ac:dyDescent="0.25">
      <c r="A38" s="116"/>
      <c r="B38" s="53">
        <v>29</v>
      </c>
      <c r="C38" s="138" t="str">
        <f t="shared" si="0"/>
        <v/>
      </c>
      <c r="D38" s="139"/>
      <c r="E38" s="139"/>
      <c r="F38" s="139"/>
      <c r="G38" s="140"/>
    </row>
    <row r="39" spans="1:7" s="11" customFormat="1" ht="11.25" customHeight="1" thickBot="1" x14ac:dyDescent="0.3">
      <c r="A39" s="118"/>
      <c r="B39" s="94">
        <v>30</v>
      </c>
      <c r="C39" s="19" t="str">
        <f t="shared" si="0"/>
        <v/>
      </c>
      <c r="D39" s="142"/>
      <c r="E39" s="142"/>
      <c r="F39" s="142"/>
      <c r="G39" s="143"/>
    </row>
    <row r="40" spans="1:7" s="11" customFormat="1" ht="11.25" customHeight="1" x14ac:dyDescent="0.25">
      <c r="A40" s="95"/>
      <c r="B40" s="96"/>
      <c r="C40" s="34"/>
      <c r="D40" s="34"/>
      <c r="E40" s="35"/>
      <c r="F40" s="35"/>
      <c r="G40" s="69"/>
    </row>
    <row r="41" spans="1:7" s="4" customFormat="1" ht="11.25" customHeight="1" thickBot="1" x14ac:dyDescent="0.3">
      <c r="A41" s="24"/>
      <c r="B41" s="75" t="s">
        <v>32</v>
      </c>
      <c r="C41" s="17">
        <f t="shared" ref="C41:G41" si="1">SUM(C10:C39)</f>
        <v>0</v>
      </c>
      <c r="D41" s="18">
        <f t="shared" si="1"/>
        <v>0</v>
      </c>
      <c r="E41" s="19">
        <f t="shared" si="1"/>
        <v>0</v>
      </c>
      <c r="F41" s="19">
        <f t="shared" si="1"/>
        <v>0</v>
      </c>
      <c r="G41" s="20">
        <f t="shared" si="1"/>
        <v>0</v>
      </c>
    </row>
    <row r="42" spans="1:7" s="11" customFormat="1" ht="11.25" customHeight="1" x14ac:dyDescent="0.25"/>
    <row r="43" spans="1:7" s="11" customFormat="1" ht="11.25" customHeight="1" x14ac:dyDescent="0.25">
      <c r="A43" s="11" t="s">
        <v>62</v>
      </c>
      <c r="B43" s="11" t="s">
        <v>63</v>
      </c>
    </row>
    <row r="44" spans="1:7" s="11" customFormat="1" ht="11.25" customHeight="1" x14ac:dyDescent="0.25">
      <c r="A44" s="11" t="s">
        <v>64</v>
      </c>
      <c r="B44" s="11" t="s">
        <v>65</v>
      </c>
    </row>
    <row r="45" spans="1:7" s="11" customFormat="1" ht="11.25" customHeight="1" x14ac:dyDescent="0.25">
      <c r="A45" s="11" t="s">
        <v>66</v>
      </c>
      <c r="B45" s="11" t="s">
        <v>67</v>
      </c>
    </row>
    <row r="46" spans="1:7" s="3" customFormat="1" ht="11.25" customHeight="1" x14ac:dyDescent="0.25">
      <c r="A46" s="11" t="s">
        <v>68</v>
      </c>
      <c r="B46" s="11" t="s">
        <v>69</v>
      </c>
      <c r="C46" s="11"/>
      <c r="D46" s="11"/>
      <c r="E46" s="11"/>
      <c r="F46" s="11"/>
      <c r="G46" s="11"/>
    </row>
    <row r="47" spans="1:7" s="3" customFormat="1" ht="11.25" customHeight="1" x14ac:dyDescent="0.25">
      <c r="A47" s="11" t="s">
        <v>70</v>
      </c>
      <c r="B47" s="11" t="s">
        <v>71</v>
      </c>
      <c r="C47" s="11"/>
      <c r="D47" s="11"/>
      <c r="E47" s="11"/>
      <c r="F47" s="11"/>
      <c r="G47" s="11"/>
    </row>
    <row r="48" spans="1:7" s="3" customFormat="1" ht="11.5" x14ac:dyDescent="0.25">
      <c r="A48" s="11" t="s">
        <v>72</v>
      </c>
      <c r="B48" s="11" t="s">
        <v>73</v>
      </c>
      <c r="C48" s="11"/>
      <c r="D48" s="11"/>
      <c r="E48" s="11"/>
      <c r="F48" s="11"/>
      <c r="G48" s="11"/>
    </row>
    <row r="49" spans="2:5" s="3" customFormat="1" ht="11.5" x14ac:dyDescent="0.25">
      <c r="B49" s="11"/>
      <c r="C49" s="11"/>
      <c r="D49" s="11"/>
      <c r="E49" s="11"/>
    </row>
    <row r="50" spans="2:5" s="3" customFormat="1" ht="11.5" x14ac:dyDescent="0.25">
      <c r="B50" s="11"/>
      <c r="C50" s="11"/>
      <c r="D50" s="11"/>
      <c r="E50" s="11"/>
    </row>
    <row r="51" spans="2:5" s="3" customFormat="1" x14ac:dyDescent="0.25">
      <c r="B51" s="8"/>
      <c r="C51" s="8"/>
      <c r="D51" s="8"/>
      <c r="E51"/>
    </row>
    <row r="52" spans="2:5" s="3" customFormat="1" x14ac:dyDescent="0.25">
      <c r="B52" s="8"/>
      <c r="C52" s="8"/>
      <c r="D52" s="8"/>
      <c r="E52"/>
    </row>
  </sheetData>
  <sheetProtection algorithmName="SHA-512" hashValue="pqZmAi/1iaxcQzNxLvzC5Qkm7CIk5+BiEbidPvrThv/xggNrbAKNXecJHcI1H0GUBOBkzSaTmGwLMV1A2xk7hA==" saltValue="m/I+AbvqBvxdC0TcZYLkVA==" spinCount="100000" sheet="1" objects="1" scenarios="1"/>
  <conditionalFormatting sqref="A10:A39">
    <cfRule type="cellIs" dxfId="19" priority="6" stopIfTrue="1" operator="equal">
      <formula>"x"</formula>
    </cfRule>
    <cfRule type="cellIs" dxfId="18" priority="7" stopIfTrue="1" operator="equal">
      <formula>"K"</formula>
    </cfRule>
    <cfRule type="cellIs" dxfId="17" priority="8" stopIfTrue="1" operator="equal">
      <formula>"F"</formula>
    </cfRule>
  </conditionalFormatting>
  <conditionalFormatting sqref="G5 J5">
    <cfRule type="cellIs" dxfId="16" priority="1" operator="lessThan">
      <formula>-2.08333333333333</formula>
    </cfRule>
    <cfRule type="cellIs" dxfId="15" priority="2" operator="greaterThan">
      <formula>2.08333333333333</formula>
    </cfRule>
  </conditionalFormatting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3"/>
  <sheetViews>
    <sheetView view="pageLayout" zoomScale="120" zoomScaleNormal="100" zoomScalePageLayoutView="120" workbookViewId="0">
      <selection activeCell="H2" sqref="H2"/>
    </sheetView>
  </sheetViews>
  <sheetFormatPr baseColWidth="10" defaultColWidth="11.36328125" defaultRowHeight="12.5" x14ac:dyDescent="0.25"/>
  <cols>
    <col min="1" max="1" width="3.36328125" customWidth="1"/>
    <col min="2" max="2" width="10.26953125" customWidth="1"/>
    <col min="3" max="11" width="13" customWidth="1"/>
  </cols>
  <sheetData>
    <row r="1" spans="1:11" s="37" customFormat="1" ht="22.5" customHeight="1" x14ac:dyDescent="0.25">
      <c r="A1" s="37" t="s">
        <v>0</v>
      </c>
    </row>
    <row r="2" spans="1:11" s="29" customFormat="1" ht="11.25" customHeight="1" x14ac:dyDescent="0.25">
      <c r="B2" s="29" t="s">
        <v>83</v>
      </c>
      <c r="C2" s="33">
        <f>Jahr!B5</f>
        <v>2026</v>
      </c>
      <c r="D2" s="29" t="s">
        <v>52</v>
      </c>
      <c r="E2" s="33">
        <f>COUNTIF(A10:A40,"")+(COUNTIF(A10:A40,"f/2"))+(COUNTIF(A10:A40,"x/2"))*0.5+(COUNTIF(A10:A40,"k/2"))+(COUNTIF(A10:A40,"k")+(COUNTIF(A10:A40,"f")))</f>
        <v>23</v>
      </c>
      <c r="F2" s="36" t="s">
        <v>53</v>
      </c>
      <c r="G2" s="33">
        <f>COUNTIF(A10:A40,"k")+COUNTIF(A10:A40,"k/2")*0.5</f>
        <v>0</v>
      </c>
      <c r="J2" s="4"/>
      <c r="K2" s="11"/>
    </row>
    <row r="3" spans="1:11" s="29" customFormat="1" ht="11.25" customHeight="1" x14ac:dyDescent="0.25">
      <c r="B3" s="33" t="str">
        <f>Jahr!B6</f>
        <v>Martina Muster</v>
      </c>
      <c r="C3" s="33"/>
      <c r="D3" s="29" t="s">
        <v>54</v>
      </c>
      <c r="E3" s="33">
        <f>COUNTIF(A10:A40,"")+(COUNTIF(A10:A40,"f/2"))*0.5+(COUNTIF(A10:A40,"x/2"))*0.5+(COUNTIF(A10:A40,"k/2"))*0.5</f>
        <v>23</v>
      </c>
      <c r="F3" s="29" t="s">
        <v>55</v>
      </c>
      <c r="G3" s="33">
        <f>COUNTIF(A10:A40,"f")+COUNTIF(A10:A40,"f/2")*0.5</f>
        <v>0</v>
      </c>
      <c r="J3" s="4"/>
      <c r="K3" s="30"/>
    </row>
    <row r="4" spans="1:11" s="11" customFormat="1" ht="11.25" customHeight="1" x14ac:dyDescent="0.25">
      <c r="B4" s="29"/>
      <c r="C4" s="29"/>
      <c r="D4" s="29" t="s">
        <v>56</v>
      </c>
      <c r="E4" s="32">
        <f>C42</f>
        <v>0</v>
      </c>
      <c r="F4" s="32" t="s">
        <v>57</v>
      </c>
      <c r="G4" s="106">
        <f>-(E5-E4)</f>
        <v>-8.0500000000000007</v>
      </c>
      <c r="J4" s="51"/>
      <c r="K4" s="4"/>
    </row>
    <row r="5" spans="1:11" s="11" customFormat="1" ht="11.25" customHeight="1" x14ac:dyDescent="0.25">
      <c r="B5" s="29"/>
      <c r="C5" s="29"/>
      <c r="D5" s="29" t="s">
        <v>58</v>
      </c>
      <c r="E5" s="32">
        <f>E3*Jahr!F6*Jahr!F7</f>
        <v>8.0500000000000007</v>
      </c>
      <c r="F5" s="29" t="s">
        <v>17</v>
      </c>
      <c r="G5" s="107">
        <f>September!G5+G4</f>
        <v>-73.5</v>
      </c>
      <c r="J5" s="52"/>
    </row>
    <row r="6" spans="1:11" s="11" customFormat="1" ht="11.25" customHeight="1" thickBot="1" x14ac:dyDescent="0.3">
      <c r="B6" s="29"/>
      <c r="C6" s="29"/>
    </row>
    <row r="7" spans="1:11" s="5" customFormat="1" ht="11.25" customHeight="1" x14ac:dyDescent="0.3">
      <c r="A7" s="21"/>
      <c r="B7" s="22" t="s">
        <v>59</v>
      </c>
      <c r="C7" s="23" t="s">
        <v>32</v>
      </c>
      <c r="D7" s="120" t="s">
        <v>33</v>
      </c>
      <c r="E7" s="121" t="s">
        <v>34</v>
      </c>
      <c r="F7" s="121" t="s">
        <v>35</v>
      </c>
      <c r="G7" s="122" t="s">
        <v>36</v>
      </c>
    </row>
    <row r="8" spans="1:11" s="5" customFormat="1" ht="11.25" customHeight="1" x14ac:dyDescent="0.25">
      <c r="A8" s="93"/>
      <c r="B8" s="6"/>
      <c r="C8" s="13" t="s">
        <v>37</v>
      </c>
      <c r="D8" s="6" t="s">
        <v>60</v>
      </c>
      <c r="E8" s="13" t="s">
        <v>39</v>
      </c>
      <c r="F8" s="13" t="s">
        <v>40</v>
      </c>
      <c r="G8" s="119" t="s">
        <v>41</v>
      </c>
    </row>
    <row r="9" spans="1:11" s="5" customFormat="1" ht="11.25" customHeight="1" thickBot="1" x14ac:dyDescent="0.3">
      <c r="A9" s="27"/>
      <c r="B9" s="6"/>
      <c r="C9" s="13"/>
      <c r="D9" s="25" t="s">
        <v>42</v>
      </c>
      <c r="E9" s="25" t="s">
        <v>43</v>
      </c>
      <c r="F9" s="25"/>
      <c r="G9" s="28"/>
    </row>
    <row r="10" spans="1:11" s="11" customFormat="1" ht="11.25" customHeight="1" x14ac:dyDescent="0.25">
      <c r="A10" s="117"/>
      <c r="B10" s="74">
        <v>1</v>
      </c>
      <c r="C10" s="135" t="str">
        <f t="shared" ref="C10:C40" si="0">IF(SUM(D10:G10)=0,"",SUM(D10:G10))</f>
        <v/>
      </c>
      <c r="D10" s="136"/>
      <c r="E10" s="136"/>
      <c r="F10" s="136"/>
      <c r="G10" s="137"/>
    </row>
    <row r="11" spans="1:11" s="11" customFormat="1" ht="11.25" customHeight="1" x14ac:dyDescent="0.25">
      <c r="A11" s="116"/>
      <c r="B11" s="53">
        <v>2</v>
      </c>
      <c r="C11" s="138" t="str">
        <f t="shared" si="0"/>
        <v/>
      </c>
      <c r="D11" s="139"/>
      <c r="E11" s="139"/>
      <c r="F11" s="139"/>
      <c r="G11" s="140"/>
    </row>
    <row r="12" spans="1:11" s="11" customFormat="1" ht="11.25" customHeight="1" x14ac:dyDescent="0.25">
      <c r="A12" s="116"/>
      <c r="B12" s="53">
        <v>3</v>
      </c>
      <c r="C12" s="138" t="str">
        <f t="shared" si="0"/>
        <v/>
      </c>
      <c r="D12" s="139"/>
      <c r="E12" s="139"/>
      <c r="F12" s="139"/>
      <c r="G12" s="140"/>
    </row>
    <row r="13" spans="1:11" s="11" customFormat="1" ht="11.25" customHeight="1" x14ac:dyDescent="0.25">
      <c r="A13" s="116" t="s">
        <v>61</v>
      </c>
      <c r="B13" s="38">
        <v>4</v>
      </c>
      <c r="C13" s="141" t="str">
        <f t="shared" si="0"/>
        <v/>
      </c>
      <c r="D13" s="139"/>
      <c r="E13" s="139"/>
      <c r="F13" s="139"/>
      <c r="G13" s="140"/>
    </row>
    <row r="14" spans="1:11" s="11" customFormat="1" ht="11.25" customHeight="1" x14ac:dyDescent="0.25">
      <c r="A14" s="116" t="s">
        <v>61</v>
      </c>
      <c r="B14" s="38">
        <v>5</v>
      </c>
      <c r="C14" s="141" t="str">
        <f t="shared" si="0"/>
        <v/>
      </c>
      <c r="D14" s="139"/>
      <c r="E14" s="139"/>
      <c r="F14" s="139"/>
      <c r="G14" s="140"/>
    </row>
    <row r="15" spans="1:11" s="11" customFormat="1" ht="11.25" customHeight="1" x14ac:dyDescent="0.25">
      <c r="A15" s="116"/>
      <c r="B15" s="53">
        <v>6</v>
      </c>
      <c r="C15" s="138" t="str">
        <f t="shared" si="0"/>
        <v/>
      </c>
      <c r="D15" s="139"/>
      <c r="E15" s="139"/>
      <c r="F15" s="139"/>
      <c r="G15" s="140"/>
    </row>
    <row r="16" spans="1:11" s="11" customFormat="1" ht="11.25" customHeight="1" x14ac:dyDescent="0.25">
      <c r="A16" s="116"/>
      <c r="B16" s="53">
        <v>7</v>
      </c>
      <c r="C16" s="138" t="str">
        <f t="shared" si="0"/>
        <v/>
      </c>
      <c r="D16" s="139"/>
      <c r="E16" s="139"/>
      <c r="F16" s="139"/>
      <c r="G16" s="140"/>
    </row>
    <row r="17" spans="1:7" s="11" customFormat="1" ht="11.25" customHeight="1" x14ac:dyDescent="0.25">
      <c r="A17" s="116"/>
      <c r="B17" s="53">
        <v>8</v>
      </c>
      <c r="C17" s="138" t="str">
        <f t="shared" si="0"/>
        <v/>
      </c>
      <c r="D17" s="139"/>
      <c r="E17" s="139"/>
      <c r="F17" s="139"/>
      <c r="G17" s="140"/>
    </row>
    <row r="18" spans="1:7" s="11" customFormat="1" ht="11.25" customHeight="1" x14ac:dyDescent="0.25">
      <c r="A18" s="116"/>
      <c r="B18" s="53">
        <v>9</v>
      </c>
      <c r="C18" s="138" t="str">
        <f t="shared" si="0"/>
        <v/>
      </c>
      <c r="D18" s="139"/>
      <c r="E18" s="139"/>
      <c r="F18" s="139"/>
      <c r="G18" s="140"/>
    </row>
    <row r="19" spans="1:7" s="11" customFormat="1" ht="11.25" customHeight="1" x14ac:dyDescent="0.25">
      <c r="A19" s="116"/>
      <c r="B19" s="53">
        <v>10</v>
      </c>
      <c r="C19" s="138" t="str">
        <f t="shared" si="0"/>
        <v/>
      </c>
      <c r="D19" s="139"/>
      <c r="E19" s="139"/>
      <c r="F19" s="139"/>
      <c r="G19" s="140"/>
    </row>
    <row r="20" spans="1:7" s="11" customFormat="1" ht="11.25" customHeight="1" x14ac:dyDescent="0.25">
      <c r="A20" s="116" t="s">
        <v>61</v>
      </c>
      <c r="B20" s="38">
        <v>11</v>
      </c>
      <c r="C20" s="141" t="str">
        <f t="shared" si="0"/>
        <v/>
      </c>
      <c r="D20" s="139"/>
      <c r="E20" s="139"/>
      <c r="F20" s="139"/>
      <c r="G20" s="140"/>
    </row>
    <row r="21" spans="1:7" s="11" customFormat="1" ht="11.25" customHeight="1" x14ac:dyDescent="0.25">
      <c r="A21" s="116" t="s">
        <v>61</v>
      </c>
      <c r="B21" s="38">
        <v>12</v>
      </c>
      <c r="C21" s="141" t="str">
        <f t="shared" si="0"/>
        <v/>
      </c>
      <c r="D21" s="139"/>
      <c r="E21" s="139"/>
      <c r="F21" s="139"/>
      <c r="G21" s="140"/>
    </row>
    <row r="22" spans="1:7" s="11" customFormat="1" ht="11.25" customHeight="1" x14ac:dyDescent="0.25">
      <c r="A22" s="116"/>
      <c r="B22" s="53">
        <v>13</v>
      </c>
      <c r="C22" s="138" t="str">
        <f t="shared" si="0"/>
        <v/>
      </c>
      <c r="D22" s="139"/>
      <c r="E22" s="139"/>
      <c r="F22" s="139"/>
      <c r="G22" s="140"/>
    </row>
    <row r="23" spans="1:7" s="11" customFormat="1" ht="11.25" customHeight="1" x14ac:dyDescent="0.25">
      <c r="A23" s="116"/>
      <c r="B23" s="53">
        <v>14</v>
      </c>
      <c r="C23" s="138" t="str">
        <f t="shared" si="0"/>
        <v/>
      </c>
      <c r="D23" s="139"/>
      <c r="E23" s="139"/>
      <c r="F23" s="139"/>
      <c r="G23" s="140"/>
    </row>
    <row r="24" spans="1:7" s="11" customFormat="1" ht="11.25" customHeight="1" x14ac:dyDescent="0.25">
      <c r="A24" s="116"/>
      <c r="B24" s="53">
        <v>15</v>
      </c>
      <c r="C24" s="138" t="str">
        <f t="shared" si="0"/>
        <v/>
      </c>
      <c r="D24" s="139"/>
      <c r="E24" s="139"/>
      <c r="F24" s="139"/>
      <c r="G24" s="140"/>
    </row>
    <row r="25" spans="1:7" s="11" customFormat="1" ht="11.25" customHeight="1" x14ac:dyDescent="0.25">
      <c r="A25" s="116"/>
      <c r="B25" s="53">
        <v>16</v>
      </c>
      <c r="C25" s="138" t="str">
        <f t="shared" si="0"/>
        <v/>
      </c>
      <c r="D25" s="139"/>
      <c r="E25" s="139"/>
      <c r="F25" s="139"/>
      <c r="G25" s="140"/>
    </row>
    <row r="26" spans="1:7" s="11" customFormat="1" ht="11.25" customHeight="1" x14ac:dyDescent="0.25">
      <c r="A26" s="116"/>
      <c r="B26" s="53">
        <v>17</v>
      </c>
      <c r="C26" s="138" t="str">
        <f t="shared" si="0"/>
        <v/>
      </c>
      <c r="D26" s="139"/>
      <c r="E26" s="139"/>
      <c r="F26" s="139"/>
      <c r="G26" s="140"/>
    </row>
    <row r="27" spans="1:7" s="11" customFormat="1" ht="11.25" customHeight="1" x14ac:dyDescent="0.25">
      <c r="A27" s="116" t="s">
        <v>61</v>
      </c>
      <c r="B27" s="38">
        <v>18</v>
      </c>
      <c r="C27" s="141" t="str">
        <f t="shared" si="0"/>
        <v/>
      </c>
      <c r="D27" s="139"/>
      <c r="E27" s="139"/>
      <c r="F27" s="139"/>
      <c r="G27" s="140"/>
    </row>
    <row r="28" spans="1:7" s="11" customFormat="1" ht="11.25" customHeight="1" x14ac:dyDescent="0.25">
      <c r="A28" s="116" t="s">
        <v>61</v>
      </c>
      <c r="B28" s="38">
        <v>19</v>
      </c>
      <c r="C28" s="141" t="str">
        <f t="shared" si="0"/>
        <v/>
      </c>
      <c r="D28" s="139"/>
      <c r="E28" s="139"/>
      <c r="F28" s="139"/>
      <c r="G28" s="140"/>
    </row>
    <row r="29" spans="1:7" s="11" customFormat="1" ht="11.25" customHeight="1" x14ac:dyDescent="0.25">
      <c r="A29" s="116"/>
      <c r="B29" s="53">
        <v>20</v>
      </c>
      <c r="C29" s="138" t="str">
        <f t="shared" si="0"/>
        <v/>
      </c>
      <c r="D29" s="139"/>
      <c r="E29" s="139"/>
      <c r="F29" s="139"/>
      <c r="G29" s="140"/>
    </row>
    <row r="30" spans="1:7" s="11" customFormat="1" ht="11.25" customHeight="1" x14ac:dyDescent="0.25">
      <c r="A30" s="116"/>
      <c r="B30" s="53">
        <v>21</v>
      </c>
      <c r="C30" s="138" t="str">
        <f t="shared" si="0"/>
        <v/>
      </c>
      <c r="D30" s="139"/>
      <c r="E30" s="139"/>
      <c r="F30" s="139"/>
      <c r="G30" s="140"/>
    </row>
    <row r="31" spans="1:7" s="11" customFormat="1" ht="11.25" customHeight="1" x14ac:dyDescent="0.25">
      <c r="A31" s="116"/>
      <c r="B31" s="53">
        <v>22</v>
      </c>
      <c r="C31" s="138" t="str">
        <f t="shared" si="0"/>
        <v/>
      </c>
      <c r="D31" s="139"/>
      <c r="E31" s="139"/>
      <c r="F31" s="139"/>
      <c r="G31" s="140"/>
    </row>
    <row r="32" spans="1:7" s="11" customFormat="1" ht="11.25" customHeight="1" x14ac:dyDescent="0.25">
      <c r="A32" s="116"/>
      <c r="B32" s="53">
        <v>23</v>
      </c>
      <c r="C32" s="138" t="str">
        <f t="shared" si="0"/>
        <v/>
      </c>
      <c r="D32" s="139"/>
      <c r="E32" s="139"/>
      <c r="F32" s="139"/>
      <c r="G32" s="140"/>
    </row>
    <row r="33" spans="1:7" s="11" customFormat="1" ht="11.25" customHeight="1" x14ac:dyDescent="0.25">
      <c r="A33" s="116"/>
      <c r="B33" s="53">
        <v>24</v>
      </c>
      <c r="C33" s="138" t="str">
        <f t="shared" si="0"/>
        <v/>
      </c>
      <c r="D33" s="139"/>
      <c r="E33" s="139"/>
      <c r="F33" s="139"/>
      <c r="G33" s="140"/>
    </row>
    <row r="34" spans="1:7" s="11" customFormat="1" ht="11.25" customHeight="1" x14ac:dyDescent="0.25">
      <c r="A34" s="116" t="s">
        <v>61</v>
      </c>
      <c r="B34" s="38">
        <v>25</v>
      </c>
      <c r="C34" s="141" t="str">
        <f t="shared" si="0"/>
        <v/>
      </c>
      <c r="D34" s="139"/>
      <c r="E34" s="139"/>
      <c r="F34" s="139"/>
      <c r="G34" s="140"/>
    </row>
    <row r="35" spans="1:7" s="11" customFormat="1" ht="11.25" customHeight="1" x14ac:dyDescent="0.25">
      <c r="A35" s="116" t="s">
        <v>61</v>
      </c>
      <c r="B35" s="38">
        <v>26</v>
      </c>
      <c r="C35" s="141" t="str">
        <f t="shared" si="0"/>
        <v/>
      </c>
      <c r="D35" s="139"/>
      <c r="E35" s="139"/>
      <c r="F35" s="139"/>
      <c r="G35" s="140"/>
    </row>
    <row r="36" spans="1:7" s="11" customFormat="1" ht="11.25" customHeight="1" x14ac:dyDescent="0.25">
      <c r="A36" s="116"/>
      <c r="B36" s="53">
        <v>27</v>
      </c>
      <c r="C36" s="138" t="str">
        <f t="shared" si="0"/>
        <v/>
      </c>
      <c r="D36" s="139"/>
      <c r="E36" s="139"/>
      <c r="F36" s="139"/>
      <c r="G36" s="140"/>
    </row>
    <row r="37" spans="1:7" s="11" customFormat="1" ht="11.25" customHeight="1" x14ac:dyDescent="0.25">
      <c r="A37" s="116"/>
      <c r="B37" s="53">
        <v>28</v>
      </c>
      <c r="C37" s="138" t="str">
        <f t="shared" si="0"/>
        <v/>
      </c>
      <c r="D37" s="139"/>
      <c r="E37" s="139"/>
      <c r="F37" s="139"/>
      <c r="G37" s="140"/>
    </row>
    <row r="38" spans="1:7" s="11" customFormat="1" ht="11.25" customHeight="1" x14ac:dyDescent="0.25">
      <c r="A38" s="116"/>
      <c r="B38" s="53">
        <v>29</v>
      </c>
      <c r="C38" s="138" t="str">
        <f t="shared" si="0"/>
        <v/>
      </c>
      <c r="D38" s="139"/>
      <c r="E38" s="139"/>
      <c r="F38" s="139"/>
      <c r="G38" s="140"/>
    </row>
    <row r="39" spans="1:7" s="11" customFormat="1" ht="11.25" customHeight="1" x14ac:dyDescent="0.25">
      <c r="A39" s="116"/>
      <c r="B39" s="53">
        <v>30</v>
      </c>
      <c r="C39" s="138" t="str">
        <f t="shared" si="0"/>
        <v/>
      </c>
      <c r="D39" s="139"/>
      <c r="E39" s="139"/>
      <c r="F39" s="139"/>
      <c r="G39" s="140"/>
    </row>
    <row r="40" spans="1:7" s="11" customFormat="1" ht="11.25" customHeight="1" thickBot="1" x14ac:dyDescent="0.3">
      <c r="A40" s="118"/>
      <c r="B40" s="94">
        <v>31</v>
      </c>
      <c r="C40" s="19" t="str">
        <f t="shared" si="0"/>
        <v/>
      </c>
      <c r="D40" s="142"/>
      <c r="E40" s="142"/>
      <c r="F40" s="142"/>
      <c r="G40" s="143"/>
    </row>
    <row r="41" spans="1:7" s="11" customFormat="1" ht="11.25" customHeight="1" x14ac:dyDescent="0.25">
      <c r="A41" s="95"/>
      <c r="B41" s="96"/>
      <c r="C41" s="34"/>
      <c r="D41" s="34"/>
      <c r="E41" s="35"/>
      <c r="F41" s="35"/>
      <c r="G41" s="69"/>
    </row>
    <row r="42" spans="1:7" s="4" customFormat="1" ht="11.25" customHeight="1" thickBot="1" x14ac:dyDescent="0.3">
      <c r="A42" s="24"/>
      <c r="B42" s="75" t="s">
        <v>32</v>
      </c>
      <c r="C42" s="17">
        <f t="shared" ref="C42:G42" si="1">SUM(C10:C40)</f>
        <v>0</v>
      </c>
      <c r="D42" s="18">
        <f t="shared" si="1"/>
        <v>0</v>
      </c>
      <c r="E42" s="19">
        <f t="shared" si="1"/>
        <v>0</v>
      </c>
      <c r="F42" s="19">
        <f t="shared" si="1"/>
        <v>0</v>
      </c>
      <c r="G42" s="20">
        <f t="shared" si="1"/>
        <v>0</v>
      </c>
    </row>
    <row r="43" spans="1:7" s="11" customFormat="1" ht="11.25" customHeight="1" x14ac:dyDescent="0.25"/>
    <row r="44" spans="1:7" s="11" customFormat="1" ht="11.25" customHeight="1" x14ac:dyDescent="0.25">
      <c r="A44" s="11" t="s">
        <v>62</v>
      </c>
      <c r="B44" s="11" t="s">
        <v>63</v>
      </c>
    </row>
    <row r="45" spans="1:7" s="11" customFormat="1" ht="11.25" customHeight="1" x14ac:dyDescent="0.25">
      <c r="A45" s="11" t="s">
        <v>64</v>
      </c>
      <c r="B45" s="11" t="s">
        <v>65</v>
      </c>
    </row>
    <row r="46" spans="1:7" s="11" customFormat="1" ht="11.25" customHeight="1" x14ac:dyDescent="0.25">
      <c r="A46" s="11" t="s">
        <v>66</v>
      </c>
      <c r="B46" s="11" t="s">
        <v>67</v>
      </c>
    </row>
    <row r="47" spans="1:7" s="3" customFormat="1" ht="11.25" customHeight="1" x14ac:dyDescent="0.25">
      <c r="A47" s="11" t="s">
        <v>68</v>
      </c>
      <c r="B47" s="11" t="s">
        <v>69</v>
      </c>
      <c r="C47" s="11"/>
      <c r="D47" s="11"/>
      <c r="E47" s="11"/>
      <c r="F47" s="11"/>
      <c r="G47" s="11"/>
    </row>
    <row r="48" spans="1:7" s="3" customFormat="1" ht="11.25" customHeight="1" x14ac:dyDescent="0.25">
      <c r="A48" s="11" t="s">
        <v>70</v>
      </c>
      <c r="B48" s="11" t="s">
        <v>71</v>
      </c>
      <c r="C48" s="11"/>
      <c r="D48" s="11"/>
      <c r="E48" s="11"/>
      <c r="F48" s="11"/>
      <c r="G48" s="11"/>
    </row>
    <row r="49" spans="1:5" s="3" customFormat="1" ht="11.5" x14ac:dyDescent="0.25">
      <c r="A49" s="11" t="s">
        <v>72</v>
      </c>
      <c r="B49" s="11" t="s">
        <v>73</v>
      </c>
      <c r="C49" s="11"/>
      <c r="D49" s="11"/>
      <c r="E49" s="11"/>
    </row>
    <row r="50" spans="1:5" s="3" customFormat="1" ht="11.5" x14ac:dyDescent="0.25">
      <c r="A50" s="11"/>
      <c r="B50" s="11"/>
      <c r="C50" s="11"/>
      <c r="D50" s="11"/>
      <c r="E50" s="11"/>
    </row>
    <row r="51" spans="1:5" s="3" customFormat="1" ht="11.5" x14ac:dyDescent="0.25">
      <c r="A51" s="11"/>
      <c r="B51" s="11"/>
      <c r="C51" s="11"/>
      <c r="D51" s="11"/>
      <c r="E51" s="11"/>
    </row>
    <row r="52" spans="1:5" s="3" customFormat="1" x14ac:dyDescent="0.25">
      <c r="A52" s="11"/>
      <c r="B52" s="8"/>
      <c r="C52" s="8"/>
      <c r="D52" s="8"/>
      <c r="E52"/>
    </row>
    <row r="53" spans="1:5" s="3" customFormat="1" x14ac:dyDescent="0.25">
      <c r="A53" s="11"/>
      <c r="B53" s="8"/>
      <c r="C53" s="8"/>
      <c r="D53" s="8"/>
      <c r="E53"/>
    </row>
  </sheetData>
  <sheetProtection algorithmName="SHA-512" hashValue="40ZUpfXbsV5lx/mEO0yVZo1Du70dZfIx8FPIjWd/6QyOgy5zpfg30jBx1cGvi7LrrM3BfA2wPhHk1ciKWLYUPA==" saltValue="0qoOEYyl7ZKkB3QdOzv2Gg==" spinCount="100000" sheet="1" objects="1" scenarios="1"/>
  <conditionalFormatting sqref="A10:A40">
    <cfRule type="cellIs" dxfId="14" priority="6" stopIfTrue="1" operator="equal">
      <formula>"x"</formula>
    </cfRule>
    <cfRule type="cellIs" dxfId="13" priority="7" stopIfTrue="1" operator="equal">
      <formula>"k"</formula>
    </cfRule>
    <cfRule type="cellIs" dxfId="12" priority="8" stopIfTrue="1" operator="equal">
      <formula>"f"</formula>
    </cfRule>
  </conditionalFormatting>
  <conditionalFormatting sqref="G5 J5">
    <cfRule type="cellIs" dxfId="11" priority="1" operator="lessThan">
      <formula>-2.08333333333333</formula>
    </cfRule>
    <cfRule type="cellIs" dxfId="10" priority="2" operator="greaterThan">
      <formula>2.08333333333333</formula>
    </cfRule>
  </conditionalFormatting>
  <pageMargins left="0.78740157480314965" right="0.78740157480314965" top="0.39370078740157483" bottom="0.18229166666666666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2"/>
  <sheetViews>
    <sheetView view="pageLayout" zoomScale="120" zoomScaleNormal="100" zoomScalePageLayoutView="120" workbookViewId="0">
      <selection activeCell="H2" sqref="H2"/>
    </sheetView>
  </sheetViews>
  <sheetFormatPr baseColWidth="10" defaultColWidth="11.36328125" defaultRowHeight="12.5" x14ac:dyDescent="0.25"/>
  <cols>
    <col min="1" max="1" width="3.36328125" customWidth="1"/>
    <col min="2" max="2" width="10.26953125" customWidth="1"/>
    <col min="3" max="11" width="13" customWidth="1"/>
  </cols>
  <sheetData>
    <row r="1" spans="1:11" s="37" customFormat="1" ht="22.5" customHeight="1" x14ac:dyDescent="0.25">
      <c r="A1" s="37" t="s">
        <v>0</v>
      </c>
    </row>
    <row r="2" spans="1:11" s="29" customFormat="1" ht="11.25" customHeight="1" x14ac:dyDescent="0.25">
      <c r="B2" s="29" t="s">
        <v>84</v>
      </c>
      <c r="C2" s="33">
        <f>Jahr!B5</f>
        <v>2026</v>
      </c>
      <c r="D2" s="29" t="s">
        <v>52</v>
      </c>
      <c r="E2" s="33">
        <f>COUNTIF(A10:A39,"")+(COUNTIF(A10:A39,"f/2"))+(COUNTIF(A10:A39,"x/2"))*0.5+(COUNTIF(A10:A39,"k/2"))+(COUNTIF(A10:A39,"k")+(COUNTIF(A10:A39,"f")))</f>
        <v>20</v>
      </c>
      <c r="F2" s="36" t="s">
        <v>53</v>
      </c>
      <c r="G2" s="33">
        <f>COUNTIF(A10:A40,"k")+COUNTIF(A10:A40,"k/2")*0.5</f>
        <v>0</v>
      </c>
      <c r="J2" s="4"/>
      <c r="K2" s="11"/>
    </row>
    <row r="3" spans="1:11" s="29" customFormat="1" ht="11.25" customHeight="1" x14ac:dyDescent="0.25">
      <c r="B3" s="33" t="str">
        <f>Jahr!B6</f>
        <v>Martina Muster</v>
      </c>
      <c r="C3" s="33"/>
      <c r="D3" s="29" t="s">
        <v>54</v>
      </c>
      <c r="E3" s="33">
        <f>COUNTIF(A10:A39,"")+(COUNTIF(A10:A39,"f/2"))*0.5+(COUNTIF(A10:A39,"x/2"))*0.5+(COUNTIF(A10:A39,"k/2"))*0.5</f>
        <v>20</v>
      </c>
      <c r="F3" s="29" t="s">
        <v>55</v>
      </c>
      <c r="G3" s="33">
        <f>COUNTIF(A10:A40,"f")+COUNTIF(A10:A40,"f/2")*0.5</f>
        <v>0</v>
      </c>
      <c r="J3" s="4"/>
      <c r="K3" s="30"/>
    </row>
    <row r="4" spans="1:11" s="11" customFormat="1" ht="11.25" customHeight="1" x14ac:dyDescent="0.25">
      <c r="B4" s="29"/>
      <c r="C4" s="29"/>
      <c r="D4" s="29" t="s">
        <v>56</v>
      </c>
      <c r="E4" s="32">
        <f>C41</f>
        <v>0</v>
      </c>
      <c r="F4" s="32" t="s">
        <v>57</v>
      </c>
      <c r="G4" s="106">
        <f>-(E5-E4)</f>
        <v>-7.0000000000000009</v>
      </c>
      <c r="J4" s="51"/>
      <c r="K4" s="4"/>
    </row>
    <row r="5" spans="1:11" s="11" customFormat="1" ht="11.25" customHeight="1" x14ac:dyDescent="0.25">
      <c r="B5" s="29"/>
      <c r="C5" s="29"/>
      <c r="D5" s="29" t="s">
        <v>58</v>
      </c>
      <c r="E5" s="32">
        <f>E3*Jahr!F6*Jahr!F7</f>
        <v>7.0000000000000009</v>
      </c>
      <c r="F5" s="29" t="s">
        <v>17</v>
      </c>
      <c r="G5" s="107">
        <f>Oktober!G5+G4</f>
        <v>-80.5</v>
      </c>
      <c r="J5" s="52"/>
    </row>
    <row r="6" spans="1:11" s="11" customFormat="1" ht="11.25" customHeight="1" thickBot="1" x14ac:dyDescent="0.3">
      <c r="B6" s="31"/>
      <c r="C6" s="31"/>
    </row>
    <row r="7" spans="1:11" s="5" customFormat="1" ht="11.25" customHeight="1" x14ac:dyDescent="0.3">
      <c r="A7" s="21"/>
      <c r="B7" s="22" t="s">
        <v>59</v>
      </c>
      <c r="C7" s="23" t="s">
        <v>32</v>
      </c>
      <c r="D7" s="120" t="s">
        <v>33</v>
      </c>
      <c r="E7" s="121" t="s">
        <v>34</v>
      </c>
      <c r="F7" s="121" t="s">
        <v>35</v>
      </c>
      <c r="G7" s="122" t="s">
        <v>36</v>
      </c>
    </row>
    <row r="8" spans="1:11" s="5" customFormat="1" ht="11.25" customHeight="1" x14ac:dyDescent="0.25">
      <c r="A8" s="93"/>
      <c r="B8" s="6"/>
      <c r="C8" s="13" t="s">
        <v>37</v>
      </c>
      <c r="D8" s="6" t="s">
        <v>60</v>
      </c>
      <c r="E8" s="13" t="s">
        <v>39</v>
      </c>
      <c r="F8" s="13" t="s">
        <v>40</v>
      </c>
      <c r="G8" s="119" t="s">
        <v>41</v>
      </c>
    </row>
    <row r="9" spans="1:11" s="5" customFormat="1" ht="11.25" customHeight="1" thickBot="1" x14ac:dyDescent="0.3">
      <c r="A9" s="27"/>
      <c r="B9" s="6"/>
      <c r="C9" s="13"/>
      <c r="D9" s="25" t="s">
        <v>42</v>
      </c>
      <c r="E9" s="25" t="s">
        <v>43</v>
      </c>
      <c r="F9" s="25"/>
      <c r="G9" s="28"/>
    </row>
    <row r="10" spans="1:11" s="11" customFormat="1" ht="11.25" customHeight="1" x14ac:dyDescent="0.25">
      <c r="A10" s="117" t="s">
        <v>61</v>
      </c>
      <c r="B10" s="76">
        <v>1</v>
      </c>
      <c r="C10" s="131" t="str">
        <f t="shared" ref="C10:C39" si="0">IF(SUM(D10:G10)=0,"",SUM(D10:G10))</f>
        <v/>
      </c>
      <c r="D10" s="136"/>
      <c r="E10" s="136"/>
      <c r="F10" s="136"/>
      <c r="G10" s="137"/>
    </row>
    <row r="11" spans="1:11" s="11" customFormat="1" ht="11.25" customHeight="1" x14ac:dyDescent="0.25">
      <c r="A11" s="116" t="s">
        <v>61</v>
      </c>
      <c r="B11" s="38">
        <v>2</v>
      </c>
      <c r="C11" s="141" t="str">
        <f t="shared" si="0"/>
        <v/>
      </c>
      <c r="D11" s="139"/>
      <c r="E11" s="139"/>
      <c r="F11" s="139"/>
      <c r="G11" s="140"/>
    </row>
    <row r="12" spans="1:11" s="11" customFormat="1" ht="11.25" customHeight="1" x14ac:dyDescent="0.25">
      <c r="A12" s="116"/>
      <c r="B12" s="53">
        <v>3</v>
      </c>
      <c r="C12" s="138" t="str">
        <f t="shared" si="0"/>
        <v/>
      </c>
      <c r="D12" s="139"/>
      <c r="E12" s="139"/>
      <c r="F12" s="139"/>
      <c r="G12" s="140"/>
    </row>
    <row r="13" spans="1:11" s="11" customFormat="1" ht="11.25" customHeight="1" x14ac:dyDescent="0.25">
      <c r="A13" s="116"/>
      <c r="B13" s="53">
        <v>4</v>
      </c>
      <c r="C13" s="138" t="str">
        <f t="shared" si="0"/>
        <v/>
      </c>
      <c r="D13" s="139"/>
      <c r="E13" s="139"/>
      <c r="F13" s="139"/>
      <c r="G13" s="140"/>
    </row>
    <row r="14" spans="1:11" s="11" customFormat="1" ht="11.25" customHeight="1" x14ac:dyDescent="0.25">
      <c r="A14" s="116"/>
      <c r="B14" s="53">
        <v>5</v>
      </c>
      <c r="C14" s="138" t="str">
        <f t="shared" si="0"/>
        <v/>
      </c>
      <c r="D14" s="139"/>
      <c r="E14" s="139"/>
      <c r="F14" s="139"/>
      <c r="G14" s="140"/>
    </row>
    <row r="15" spans="1:11" s="11" customFormat="1" ht="11.25" customHeight="1" x14ac:dyDescent="0.25">
      <c r="A15" s="116"/>
      <c r="B15" s="53">
        <v>6</v>
      </c>
      <c r="C15" s="138" t="str">
        <f t="shared" si="0"/>
        <v/>
      </c>
      <c r="D15" s="139"/>
      <c r="E15" s="139"/>
      <c r="F15" s="139"/>
      <c r="G15" s="140"/>
    </row>
    <row r="16" spans="1:11" s="11" customFormat="1" ht="11.25" customHeight="1" x14ac:dyDescent="0.25">
      <c r="A16" s="116"/>
      <c r="B16" s="53">
        <v>7</v>
      </c>
      <c r="C16" s="138" t="str">
        <f t="shared" si="0"/>
        <v/>
      </c>
      <c r="D16" s="139"/>
      <c r="E16" s="139"/>
      <c r="F16" s="139"/>
      <c r="G16" s="140"/>
    </row>
    <row r="17" spans="1:7" s="11" customFormat="1" ht="11.25" customHeight="1" x14ac:dyDescent="0.25">
      <c r="A17" s="116" t="s">
        <v>61</v>
      </c>
      <c r="B17" s="38">
        <v>8</v>
      </c>
      <c r="C17" s="141" t="str">
        <f t="shared" si="0"/>
        <v/>
      </c>
      <c r="D17" s="139"/>
      <c r="E17" s="139"/>
      <c r="F17" s="139"/>
      <c r="G17" s="140"/>
    </row>
    <row r="18" spans="1:7" s="11" customFormat="1" ht="11.25" customHeight="1" x14ac:dyDescent="0.25">
      <c r="A18" s="116" t="s">
        <v>61</v>
      </c>
      <c r="B18" s="38">
        <v>9</v>
      </c>
      <c r="C18" s="141" t="str">
        <f t="shared" si="0"/>
        <v/>
      </c>
      <c r="D18" s="139"/>
      <c r="E18" s="139"/>
      <c r="F18" s="139"/>
      <c r="G18" s="140"/>
    </row>
    <row r="19" spans="1:7" s="11" customFormat="1" ht="11.25" customHeight="1" x14ac:dyDescent="0.25">
      <c r="A19" s="116"/>
      <c r="B19" s="53">
        <v>10</v>
      </c>
      <c r="C19" s="138" t="str">
        <f t="shared" si="0"/>
        <v/>
      </c>
      <c r="D19" s="139"/>
      <c r="E19" s="139"/>
      <c r="F19" s="139"/>
      <c r="G19" s="140"/>
    </row>
    <row r="20" spans="1:7" s="11" customFormat="1" ht="11.25" customHeight="1" x14ac:dyDescent="0.25">
      <c r="A20" s="116"/>
      <c r="B20" s="53">
        <v>11</v>
      </c>
      <c r="C20" s="138" t="str">
        <f t="shared" si="0"/>
        <v/>
      </c>
      <c r="D20" s="139"/>
      <c r="E20" s="139"/>
      <c r="F20" s="139"/>
      <c r="G20" s="140"/>
    </row>
    <row r="21" spans="1:7" s="11" customFormat="1" ht="11.25" customHeight="1" x14ac:dyDescent="0.25">
      <c r="A21" s="116"/>
      <c r="B21" s="53">
        <v>12</v>
      </c>
      <c r="C21" s="138" t="str">
        <f t="shared" si="0"/>
        <v/>
      </c>
      <c r="D21" s="139"/>
      <c r="E21" s="139"/>
      <c r="F21" s="139"/>
      <c r="G21" s="140"/>
    </row>
    <row r="22" spans="1:7" s="11" customFormat="1" ht="11.25" customHeight="1" x14ac:dyDescent="0.25">
      <c r="A22" s="116"/>
      <c r="B22" s="53">
        <v>13</v>
      </c>
      <c r="C22" s="138" t="str">
        <f t="shared" si="0"/>
        <v/>
      </c>
      <c r="D22" s="139"/>
      <c r="E22" s="139"/>
      <c r="F22" s="139"/>
      <c r="G22" s="140"/>
    </row>
    <row r="23" spans="1:7" s="11" customFormat="1" ht="11.25" customHeight="1" x14ac:dyDescent="0.25">
      <c r="A23" s="116"/>
      <c r="B23" s="53">
        <v>14</v>
      </c>
      <c r="C23" s="138" t="str">
        <f t="shared" si="0"/>
        <v/>
      </c>
      <c r="D23" s="139"/>
      <c r="E23" s="139"/>
      <c r="F23" s="139"/>
      <c r="G23" s="140"/>
    </row>
    <row r="24" spans="1:7" s="11" customFormat="1" ht="11.25" customHeight="1" x14ac:dyDescent="0.25">
      <c r="A24" s="116" t="s">
        <v>61</v>
      </c>
      <c r="B24" s="38">
        <v>15</v>
      </c>
      <c r="C24" s="141" t="str">
        <f t="shared" si="0"/>
        <v/>
      </c>
      <c r="D24" s="139"/>
      <c r="E24" s="139"/>
      <c r="F24" s="139"/>
      <c r="G24" s="140"/>
    </row>
    <row r="25" spans="1:7" s="11" customFormat="1" ht="11.25" customHeight="1" x14ac:dyDescent="0.25">
      <c r="A25" s="116" t="s">
        <v>61</v>
      </c>
      <c r="B25" s="38">
        <v>16</v>
      </c>
      <c r="C25" s="141" t="str">
        <f t="shared" si="0"/>
        <v/>
      </c>
      <c r="D25" s="139"/>
      <c r="E25" s="139"/>
      <c r="F25" s="139"/>
      <c r="G25" s="140"/>
    </row>
    <row r="26" spans="1:7" s="11" customFormat="1" ht="11.25" customHeight="1" x14ac:dyDescent="0.25">
      <c r="A26" s="116"/>
      <c r="B26" s="53">
        <v>17</v>
      </c>
      <c r="C26" s="138" t="str">
        <f t="shared" si="0"/>
        <v/>
      </c>
      <c r="D26" s="139"/>
      <c r="E26" s="139"/>
      <c r="F26" s="139"/>
      <c r="G26" s="140"/>
    </row>
    <row r="27" spans="1:7" s="11" customFormat="1" ht="11.25" customHeight="1" x14ac:dyDescent="0.25">
      <c r="A27" s="116"/>
      <c r="B27" s="53">
        <v>18</v>
      </c>
      <c r="C27" s="138" t="str">
        <f t="shared" si="0"/>
        <v/>
      </c>
      <c r="D27" s="139"/>
      <c r="E27" s="139"/>
      <c r="F27" s="139"/>
      <c r="G27" s="140"/>
    </row>
    <row r="28" spans="1:7" s="11" customFormat="1" ht="11.25" customHeight="1" x14ac:dyDescent="0.25">
      <c r="A28" s="116"/>
      <c r="B28" s="53">
        <v>19</v>
      </c>
      <c r="C28" s="138" t="str">
        <f t="shared" si="0"/>
        <v/>
      </c>
      <c r="D28" s="139"/>
      <c r="E28" s="139"/>
      <c r="F28" s="139"/>
      <c r="G28" s="140"/>
    </row>
    <row r="29" spans="1:7" s="11" customFormat="1" ht="11.25" customHeight="1" x14ac:dyDescent="0.25">
      <c r="A29" s="116"/>
      <c r="B29" s="53">
        <v>20</v>
      </c>
      <c r="C29" s="138" t="str">
        <f t="shared" si="0"/>
        <v/>
      </c>
      <c r="D29" s="139"/>
      <c r="E29" s="139"/>
      <c r="F29" s="139"/>
      <c r="G29" s="140"/>
    </row>
    <row r="30" spans="1:7" s="11" customFormat="1" ht="11.25" customHeight="1" x14ac:dyDescent="0.25">
      <c r="A30" s="116"/>
      <c r="B30" s="53">
        <v>21</v>
      </c>
      <c r="C30" s="138" t="str">
        <f t="shared" si="0"/>
        <v/>
      </c>
      <c r="D30" s="139"/>
      <c r="E30" s="139"/>
      <c r="F30" s="139"/>
      <c r="G30" s="140"/>
    </row>
    <row r="31" spans="1:7" s="11" customFormat="1" ht="11.25" customHeight="1" x14ac:dyDescent="0.25">
      <c r="A31" s="116" t="s">
        <v>61</v>
      </c>
      <c r="B31" s="38">
        <v>22</v>
      </c>
      <c r="C31" s="141" t="str">
        <f t="shared" si="0"/>
        <v/>
      </c>
      <c r="D31" s="139"/>
      <c r="E31" s="139"/>
      <c r="F31" s="139"/>
      <c r="G31" s="140"/>
    </row>
    <row r="32" spans="1:7" s="11" customFormat="1" ht="11.25" customHeight="1" x14ac:dyDescent="0.25">
      <c r="A32" s="116" t="s">
        <v>61</v>
      </c>
      <c r="B32" s="38">
        <v>23</v>
      </c>
      <c r="C32" s="141" t="str">
        <f t="shared" si="0"/>
        <v/>
      </c>
      <c r="D32" s="139"/>
      <c r="E32" s="139"/>
      <c r="F32" s="139"/>
      <c r="G32" s="140"/>
    </row>
    <row r="33" spans="1:7" s="11" customFormat="1" ht="11.25" customHeight="1" x14ac:dyDescent="0.25">
      <c r="A33" s="116"/>
      <c r="B33" s="53">
        <v>24</v>
      </c>
      <c r="C33" s="138" t="str">
        <f t="shared" si="0"/>
        <v/>
      </c>
      <c r="D33" s="139"/>
      <c r="E33" s="139"/>
      <c r="F33" s="139"/>
      <c r="G33" s="140"/>
    </row>
    <row r="34" spans="1:7" s="11" customFormat="1" ht="11.25" customHeight="1" x14ac:dyDescent="0.25">
      <c r="A34" s="116"/>
      <c r="B34" s="53">
        <v>25</v>
      </c>
      <c r="C34" s="138" t="str">
        <f t="shared" si="0"/>
        <v/>
      </c>
      <c r="D34" s="139"/>
      <c r="E34" s="139"/>
      <c r="F34" s="139"/>
      <c r="G34" s="140"/>
    </row>
    <row r="35" spans="1:7" s="11" customFormat="1" ht="11.25" customHeight="1" x14ac:dyDescent="0.25">
      <c r="A35" s="116"/>
      <c r="B35" s="53">
        <v>26</v>
      </c>
      <c r="C35" s="138" t="str">
        <f t="shared" si="0"/>
        <v/>
      </c>
      <c r="D35" s="139"/>
      <c r="E35" s="139"/>
      <c r="F35" s="139"/>
      <c r="G35" s="140"/>
    </row>
    <row r="36" spans="1:7" s="11" customFormat="1" ht="11.25" customHeight="1" x14ac:dyDescent="0.25">
      <c r="A36" s="116"/>
      <c r="B36" s="53">
        <v>27</v>
      </c>
      <c r="C36" s="138" t="str">
        <f t="shared" si="0"/>
        <v/>
      </c>
      <c r="D36" s="139"/>
      <c r="E36" s="139"/>
      <c r="F36" s="139"/>
      <c r="G36" s="140"/>
    </row>
    <row r="37" spans="1:7" s="11" customFormat="1" ht="11.25" customHeight="1" x14ac:dyDescent="0.25">
      <c r="A37" s="116"/>
      <c r="B37" s="53">
        <v>28</v>
      </c>
      <c r="C37" s="138" t="str">
        <f t="shared" si="0"/>
        <v/>
      </c>
      <c r="D37" s="139"/>
      <c r="E37" s="139"/>
      <c r="F37" s="139"/>
      <c r="G37" s="140"/>
    </row>
    <row r="38" spans="1:7" s="11" customFormat="1" ht="11.25" customHeight="1" x14ac:dyDescent="0.25">
      <c r="A38" s="116" t="s">
        <v>61</v>
      </c>
      <c r="B38" s="38">
        <v>29</v>
      </c>
      <c r="C38" s="141" t="str">
        <f t="shared" si="0"/>
        <v/>
      </c>
      <c r="D38" s="139"/>
      <c r="E38" s="139"/>
      <c r="F38" s="139"/>
      <c r="G38" s="140"/>
    </row>
    <row r="39" spans="1:7" s="11" customFormat="1" ht="11.25" customHeight="1" thickBot="1" x14ac:dyDescent="0.3">
      <c r="A39" s="118" t="s">
        <v>61</v>
      </c>
      <c r="B39" s="97">
        <v>30</v>
      </c>
      <c r="C39" s="145" t="str">
        <f t="shared" si="0"/>
        <v/>
      </c>
      <c r="D39" s="142"/>
      <c r="E39" s="142"/>
      <c r="F39" s="142"/>
      <c r="G39" s="143"/>
    </row>
    <row r="40" spans="1:7" s="11" customFormat="1" ht="11.25" customHeight="1" x14ac:dyDescent="0.25">
      <c r="A40" s="95"/>
      <c r="B40" s="96"/>
      <c r="C40" s="34"/>
      <c r="D40" s="34"/>
      <c r="E40" s="35"/>
      <c r="F40" s="35"/>
      <c r="G40" s="69"/>
    </row>
    <row r="41" spans="1:7" s="4" customFormat="1" ht="11.25" customHeight="1" thickBot="1" x14ac:dyDescent="0.3">
      <c r="A41" s="24"/>
      <c r="B41" s="75" t="s">
        <v>32</v>
      </c>
      <c r="C41" s="17">
        <f t="shared" ref="C41:G41" si="1">SUM(C10:C39)</f>
        <v>0</v>
      </c>
      <c r="D41" s="18">
        <f t="shared" si="1"/>
        <v>0</v>
      </c>
      <c r="E41" s="19">
        <f t="shared" si="1"/>
        <v>0</v>
      </c>
      <c r="F41" s="19">
        <f t="shared" si="1"/>
        <v>0</v>
      </c>
      <c r="G41" s="20">
        <f t="shared" si="1"/>
        <v>0</v>
      </c>
    </row>
    <row r="42" spans="1:7" s="11" customFormat="1" ht="11.25" customHeight="1" x14ac:dyDescent="0.25"/>
    <row r="43" spans="1:7" s="11" customFormat="1" ht="11.25" customHeight="1" x14ac:dyDescent="0.25">
      <c r="A43" s="11" t="s">
        <v>62</v>
      </c>
      <c r="B43" s="11" t="s">
        <v>63</v>
      </c>
    </row>
    <row r="44" spans="1:7" s="11" customFormat="1" ht="11.25" customHeight="1" x14ac:dyDescent="0.25">
      <c r="A44" s="11" t="s">
        <v>64</v>
      </c>
      <c r="B44" s="11" t="s">
        <v>65</v>
      </c>
    </row>
    <row r="45" spans="1:7" s="11" customFormat="1" ht="11.25" customHeight="1" x14ac:dyDescent="0.25">
      <c r="A45" s="11" t="s">
        <v>66</v>
      </c>
      <c r="B45" s="11" t="s">
        <v>67</v>
      </c>
    </row>
    <row r="46" spans="1:7" s="3" customFormat="1" ht="11.25" customHeight="1" x14ac:dyDescent="0.25">
      <c r="A46" s="11" t="s">
        <v>68</v>
      </c>
      <c r="B46" s="11" t="s">
        <v>69</v>
      </c>
      <c r="C46" s="11"/>
      <c r="D46" s="11"/>
      <c r="E46" s="11"/>
      <c r="F46" s="11"/>
      <c r="G46" s="11"/>
    </row>
    <row r="47" spans="1:7" s="3" customFormat="1" ht="11.25" customHeight="1" x14ac:dyDescent="0.25">
      <c r="A47" s="11" t="s">
        <v>70</v>
      </c>
      <c r="B47" s="11" t="s">
        <v>71</v>
      </c>
      <c r="C47" s="11"/>
      <c r="D47" s="11"/>
      <c r="E47" s="11"/>
      <c r="F47" s="11"/>
      <c r="G47" s="11"/>
    </row>
    <row r="48" spans="1:7" s="3" customFormat="1" ht="11.5" x14ac:dyDescent="0.25">
      <c r="A48" s="11" t="s">
        <v>72</v>
      </c>
      <c r="B48" s="11" t="s">
        <v>73</v>
      </c>
      <c r="C48" s="11"/>
      <c r="D48" s="11"/>
      <c r="E48" s="11"/>
      <c r="F48" s="11"/>
      <c r="G48" s="11"/>
    </row>
    <row r="49" spans="2:5" s="3" customFormat="1" ht="11.5" x14ac:dyDescent="0.25">
      <c r="B49" s="11"/>
      <c r="C49" s="11"/>
      <c r="D49" s="11"/>
      <c r="E49" s="11"/>
    </row>
    <row r="50" spans="2:5" s="3" customFormat="1" ht="11.5" x14ac:dyDescent="0.25">
      <c r="B50" s="11"/>
      <c r="C50" s="11"/>
      <c r="D50" s="11"/>
      <c r="E50" s="11"/>
    </row>
    <row r="51" spans="2:5" s="3" customFormat="1" x14ac:dyDescent="0.25">
      <c r="B51" s="8"/>
      <c r="C51" s="8"/>
      <c r="D51" s="8"/>
      <c r="E51"/>
    </row>
    <row r="52" spans="2:5" s="3" customFormat="1" x14ac:dyDescent="0.25">
      <c r="B52" s="8"/>
      <c r="C52" s="8"/>
      <c r="D52" s="8"/>
      <c r="E52"/>
    </row>
  </sheetData>
  <sheetProtection algorithmName="SHA-512" hashValue="UKC1gGJryjww88H56eaE59pFY15MqdNtlzpNcI1zJUptAp+T3KtqdHGtX+CiIsARVi8VfXb9LdyJK7ermesvmw==" saltValue="GzMygmW6WMskxU+MX2OewA==" spinCount="100000" sheet="1" objects="1" scenarios="1"/>
  <conditionalFormatting sqref="A10:A39">
    <cfRule type="cellIs" dxfId="9" priority="4" stopIfTrue="1" operator="equal">
      <formula>"x"</formula>
    </cfRule>
    <cfRule type="cellIs" dxfId="8" priority="5" stopIfTrue="1" operator="equal">
      <formula>"K"</formula>
    </cfRule>
    <cfRule type="cellIs" dxfId="7" priority="6" stopIfTrue="1" operator="equal">
      <formula>"F"</formula>
    </cfRule>
  </conditionalFormatting>
  <conditionalFormatting sqref="G5 J5">
    <cfRule type="cellIs" dxfId="6" priority="1" operator="lessThan">
      <formula>-2.08333333333333</formula>
    </cfRule>
    <cfRule type="cellIs" dxfId="5" priority="2" operator="greaterThan">
      <formula>2.08333333333333</formula>
    </cfRule>
  </conditionalFormatting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53"/>
  <sheetViews>
    <sheetView view="pageLayout" zoomScale="120" zoomScaleNormal="100" zoomScalePageLayoutView="120" workbookViewId="0">
      <selection activeCell="A2" sqref="A2"/>
    </sheetView>
  </sheetViews>
  <sheetFormatPr baseColWidth="10" defaultColWidth="11.36328125" defaultRowHeight="12.5" x14ac:dyDescent="0.25"/>
  <cols>
    <col min="1" max="1" width="3.36328125" customWidth="1"/>
    <col min="2" max="2" width="10.26953125" customWidth="1"/>
    <col min="3" max="11" width="13" customWidth="1"/>
  </cols>
  <sheetData>
    <row r="1" spans="1:11" s="37" customFormat="1" ht="22.5" customHeight="1" x14ac:dyDescent="0.25">
      <c r="A1" s="37" t="s">
        <v>0</v>
      </c>
    </row>
    <row r="2" spans="1:11" s="29" customFormat="1" ht="11.25" customHeight="1" x14ac:dyDescent="0.25">
      <c r="B2" s="29" t="s">
        <v>85</v>
      </c>
      <c r="C2" s="33">
        <f>Jahr!B5</f>
        <v>2026</v>
      </c>
      <c r="D2" s="29" t="s">
        <v>52</v>
      </c>
      <c r="E2" s="33">
        <f>COUNTIF(A10:A40,"")+(COUNTIF(A10:A40,"f/2"))+(COUNTIF(A10:A40,"x/2"))*0.5+(COUNTIF(A10:A40,"k/2"))+(COUNTIF(A10:A40,"k")+(COUNTIF(A10:A40,"f")))</f>
        <v>20.5</v>
      </c>
      <c r="F2" s="36" t="s">
        <v>53</v>
      </c>
      <c r="G2" s="33">
        <f>COUNTIF(A10:A40,"k")+COUNTIF(A10:A40,"k/2")*0.5</f>
        <v>0</v>
      </c>
      <c r="J2" s="4"/>
      <c r="K2" s="11"/>
    </row>
    <row r="3" spans="1:11" s="29" customFormat="1" ht="11.25" customHeight="1" x14ac:dyDescent="0.25">
      <c r="B3" s="33" t="str">
        <f>Jahr!B6</f>
        <v>Martina Muster</v>
      </c>
      <c r="C3" s="33"/>
      <c r="D3" s="29" t="s">
        <v>54</v>
      </c>
      <c r="E3" s="33">
        <f>COUNTIF(A10:A40,"")+(COUNTIF(A10:A40,"f/2"))*0.5+(COUNTIF(A10:A40,"x/2"))*0.5+(COUNTIF(A10:A40,"k/2"))*0.5</f>
        <v>20.5</v>
      </c>
      <c r="F3" s="29" t="s">
        <v>55</v>
      </c>
      <c r="G3" s="33">
        <f>COUNTIF(A10:A40,"f")+COUNTIF(A10:A40,"f/2")*0.5</f>
        <v>0</v>
      </c>
      <c r="J3" s="4"/>
      <c r="K3" s="30"/>
    </row>
    <row r="4" spans="1:11" s="11" customFormat="1" ht="11.25" customHeight="1" x14ac:dyDescent="0.25">
      <c r="B4" s="29"/>
      <c r="C4" s="29"/>
      <c r="D4" s="29" t="s">
        <v>56</v>
      </c>
      <c r="E4" s="32">
        <f>C42</f>
        <v>0</v>
      </c>
      <c r="F4" s="32" t="s">
        <v>57</v>
      </c>
      <c r="G4" s="106">
        <f>-(E5-E4)</f>
        <v>-7.1750000000000007</v>
      </c>
      <c r="J4" s="51"/>
      <c r="K4" s="4"/>
    </row>
    <row r="5" spans="1:11" s="11" customFormat="1" ht="11.25" customHeight="1" x14ac:dyDescent="0.25">
      <c r="B5" s="29"/>
      <c r="C5" s="29"/>
      <c r="D5" s="29" t="s">
        <v>58</v>
      </c>
      <c r="E5" s="32">
        <f>E3*Jahr!F6*Jahr!F7</f>
        <v>7.1750000000000007</v>
      </c>
      <c r="F5" s="29" t="s">
        <v>17</v>
      </c>
      <c r="G5" s="107">
        <f>November!G5+G4</f>
        <v>-87.674999999999997</v>
      </c>
      <c r="J5" s="52"/>
    </row>
    <row r="6" spans="1:11" s="11" customFormat="1" ht="11.25" customHeight="1" thickBot="1" x14ac:dyDescent="0.3">
      <c r="B6" s="29"/>
      <c r="C6" s="29"/>
    </row>
    <row r="7" spans="1:11" s="5" customFormat="1" ht="11.25" customHeight="1" x14ac:dyDescent="0.3">
      <c r="A7" s="21"/>
      <c r="B7" s="22" t="s">
        <v>59</v>
      </c>
      <c r="C7" s="23" t="s">
        <v>32</v>
      </c>
      <c r="D7" s="120" t="s">
        <v>33</v>
      </c>
      <c r="E7" s="121" t="s">
        <v>34</v>
      </c>
      <c r="F7" s="121" t="s">
        <v>35</v>
      </c>
      <c r="G7" s="122" t="s">
        <v>36</v>
      </c>
    </row>
    <row r="8" spans="1:11" s="5" customFormat="1" ht="11.25" customHeight="1" x14ac:dyDescent="0.25">
      <c r="A8" s="93"/>
      <c r="B8" s="6"/>
      <c r="C8" s="13" t="s">
        <v>37</v>
      </c>
      <c r="D8" s="6" t="s">
        <v>60</v>
      </c>
      <c r="E8" s="13" t="s">
        <v>39</v>
      </c>
      <c r="F8" s="13" t="s">
        <v>40</v>
      </c>
      <c r="G8" s="119" t="s">
        <v>41</v>
      </c>
    </row>
    <row r="9" spans="1:11" s="5" customFormat="1" ht="11.25" customHeight="1" thickBot="1" x14ac:dyDescent="0.3">
      <c r="A9" s="27"/>
      <c r="B9" s="6"/>
      <c r="C9" s="13"/>
      <c r="D9" s="25" t="s">
        <v>42</v>
      </c>
      <c r="E9" s="25" t="s">
        <v>43</v>
      </c>
      <c r="F9" s="25"/>
      <c r="G9" s="28"/>
    </row>
    <row r="10" spans="1:11" s="11" customFormat="1" ht="11.25" customHeight="1" x14ac:dyDescent="0.25">
      <c r="A10" s="117"/>
      <c r="B10" s="127">
        <v>1</v>
      </c>
      <c r="C10" s="135" t="str">
        <f t="shared" ref="C10:C40" si="0">IF(SUM(D10:G10)=0,"",SUM(D10:G10))</f>
        <v/>
      </c>
      <c r="D10" s="136"/>
      <c r="E10" s="136"/>
      <c r="F10" s="136"/>
      <c r="G10" s="137"/>
    </row>
    <row r="11" spans="1:11" s="11" customFormat="1" ht="11.25" customHeight="1" x14ac:dyDescent="0.25">
      <c r="A11" s="116"/>
      <c r="B11" s="128">
        <v>2</v>
      </c>
      <c r="C11" s="130" t="str">
        <f t="shared" si="0"/>
        <v/>
      </c>
      <c r="D11" s="139"/>
      <c r="E11" s="139"/>
      <c r="F11" s="139"/>
      <c r="G11" s="140"/>
    </row>
    <row r="12" spans="1:11" s="11" customFormat="1" ht="11.25" customHeight="1" x14ac:dyDescent="0.25">
      <c r="A12" s="116"/>
      <c r="B12" s="128">
        <v>3</v>
      </c>
      <c r="C12" s="130" t="str">
        <f t="shared" si="0"/>
        <v/>
      </c>
      <c r="D12" s="139"/>
      <c r="E12" s="139"/>
      <c r="F12" s="139"/>
      <c r="G12" s="140"/>
    </row>
    <row r="13" spans="1:11" s="11" customFormat="1" ht="11.25" customHeight="1" x14ac:dyDescent="0.25">
      <c r="A13" s="116"/>
      <c r="B13" s="128">
        <v>4</v>
      </c>
      <c r="C13" s="130" t="str">
        <f t="shared" si="0"/>
        <v/>
      </c>
      <c r="D13" s="139"/>
      <c r="E13" s="139"/>
      <c r="F13" s="139"/>
      <c r="G13" s="140"/>
    </row>
    <row r="14" spans="1:11" s="11" customFormat="1" ht="11.25" customHeight="1" x14ac:dyDescent="0.25">
      <c r="A14" s="116"/>
      <c r="B14" s="128">
        <v>5</v>
      </c>
      <c r="C14" s="130" t="str">
        <f t="shared" si="0"/>
        <v/>
      </c>
      <c r="D14" s="139"/>
      <c r="E14" s="139"/>
      <c r="F14" s="139"/>
      <c r="G14" s="140"/>
    </row>
    <row r="15" spans="1:11" s="11" customFormat="1" ht="11.25" customHeight="1" x14ac:dyDescent="0.25">
      <c r="A15" s="116" t="s">
        <v>61</v>
      </c>
      <c r="B15" s="132">
        <v>6</v>
      </c>
      <c r="C15" s="39" t="str">
        <f t="shared" si="0"/>
        <v/>
      </c>
      <c r="D15" s="139"/>
      <c r="E15" s="139"/>
      <c r="F15" s="139"/>
      <c r="G15" s="140"/>
    </row>
    <row r="16" spans="1:11" s="11" customFormat="1" ht="11.25" customHeight="1" x14ac:dyDescent="0.25">
      <c r="A16" s="116" t="s">
        <v>61</v>
      </c>
      <c r="B16" s="132">
        <v>7</v>
      </c>
      <c r="C16" s="39" t="str">
        <f t="shared" si="0"/>
        <v/>
      </c>
      <c r="D16" s="139"/>
      <c r="E16" s="139"/>
      <c r="F16" s="139"/>
      <c r="G16" s="140"/>
    </row>
    <row r="17" spans="1:7" s="11" customFormat="1" ht="11.25" customHeight="1" x14ac:dyDescent="0.25">
      <c r="A17" s="116"/>
      <c r="B17" s="128">
        <v>8</v>
      </c>
      <c r="C17" s="130" t="str">
        <f t="shared" si="0"/>
        <v/>
      </c>
      <c r="D17" s="139"/>
      <c r="E17" s="139"/>
      <c r="F17" s="139"/>
      <c r="G17" s="140"/>
    </row>
    <row r="18" spans="1:7" s="11" customFormat="1" ht="11.25" customHeight="1" x14ac:dyDescent="0.25">
      <c r="A18" s="116"/>
      <c r="B18" s="128">
        <v>9</v>
      </c>
      <c r="C18" s="130" t="str">
        <f t="shared" si="0"/>
        <v/>
      </c>
      <c r="D18" s="139"/>
      <c r="E18" s="139"/>
      <c r="F18" s="139"/>
      <c r="G18" s="140"/>
    </row>
    <row r="19" spans="1:7" s="11" customFormat="1" ht="11.25" customHeight="1" x14ac:dyDescent="0.25">
      <c r="A19" s="116"/>
      <c r="B19" s="128">
        <v>10</v>
      </c>
      <c r="C19" s="130" t="str">
        <f t="shared" si="0"/>
        <v/>
      </c>
      <c r="D19" s="139"/>
      <c r="E19" s="139"/>
      <c r="F19" s="139"/>
      <c r="G19" s="140"/>
    </row>
    <row r="20" spans="1:7" s="11" customFormat="1" ht="11.25" customHeight="1" x14ac:dyDescent="0.25">
      <c r="A20" s="116"/>
      <c r="B20" s="128">
        <v>11</v>
      </c>
      <c r="C20" s="130" t="str">
        <f t="shared" si="0"/>
        <v/>
      </c>
      <c r="D20" s="139"/>
      <c r="E20" s="139"/>
      <c r="F20" s="139"/>
      <c r="G20" s="140"/>
    </row>
    <row r="21" spans="1:7" s="11" customFormat="1" ht="11.25" customHeight="1" x14ac:dyDescent="0.25">
      <c r="A21" s="116"/>
      <c r="B21" s="128">
        <v>12</v>
      </c>
      <c r="C21" s="130" t="str">
        <f t="shared" si="0"/>
        <v/>
      </c>
      <c r="D21" s="139"/>
      <c r="E21" s="139"/>
      <c r="F21" s="139"/>
      <c r="G21" s="140"/>
    </row>
    <row r="22" spans="1:7" s="11" customFormat="1" ht="11.25" customHeight="1" x14ac:dyDescent="0.25">
      <c r="A22" s="116" t="s">
        <v>61</v>
      </c>
      <c r="B22" s="132">
        <v>13</v>
      </c>
      <c r="C22" s="39" t="str">
        <f t="shared" si="0"/>
        <v/>
      </c>
      <c r="D22" s="139"/>
      <c r="E22" s="139"/>
      <c r="F22" s="139"/>
      <c r="G22" s="140"/>
    </row>
    <row r="23" spans="1:7" s="11" customFormat="1" ht="11.25" customHeight="1" x14ac:dyDescent="0.25">
      <c r="A23" s="116" t="s">
        <v>61</v>
      </c>
      <c r="B23" s="132">
        <v>14</v>
      </c>
      <c r="C23" s="39" t="str">
        <f t="shared" si="0"/>
        <v/>
      </c>
      <c r="D23" s="139"/>
      <c r="E23" s="139"/>
      <c r="F23" s="139"/>
      <c r="G23" s="140"/>
    </row>
    <row r="24" spans="1:7" s="11" customFormat="1" ht="11.25" customHeight="1" x14ac:dyDescent="0.25">
      <c r="A24" s="116"/>
      <c r="B24" s="128">
        <v>15</v>
      </c>
      <c r="C24" s="130" t="str">
        <f t="shared" si="0"/>
        <v/>
      </c>
      <c r="D24" s="139"/>
      <c r="E24" s="139"/>
      <c r="F24" s="139"/>
      <c r="G24" s="140"/>
    </row>
    <row r="25" spans="1:7" s="11" customFormat="1" ht="11.25" customHeight="1" x14ac:dyDescent="0.25">
      <c r="A25" s="116"/>
      <c r="B25" s="128">
        <v>16</v>
      </c>
      <c r="C25" s="130" t="str">
        <f t="shared" si="0"/>
        <v/>
      </c>
      <c r="D25" s="139"/>
      <c r="E25" s="139"/>
      <c r="F25" s="139"/>
      <c r="G25" s="140"/>
    </row>
    <row r="26" spans="1:7" s="11" customFormat="1" ht="11.25" customHeight="1" x14ac:dyDescent="0.25">
      <c r="A26" s="116"/>
      <c r="B26" s="128">
        <v>17</v>
      </c>
      <c r="C26" s="130" t="str">
        <f t="shared" si="0"/>
        <v/>
      </c>
      <c r="D26" s="139"/>
      <c r="E26" s="139"/>
      <c r="F26" s="139"/>
      <c r="G26" s="140"/>
    </row>
    <row r="27" spans="1:7" s="11" customFormat="1" ht="11.25" customHeight="1" x14ac:dyDescent="0.25">
      <c r="A27" s="116"/>
      <c r="B27" s="128">
        <v>18</v>
      </c>
      <c r="C27" s="130" t="str">
        <f t="shared" si="0"/>
        <v/>
      </c>
      <c r="D27" s="139"/>
      <c r="E27" s="139"/>
      <c r="F27" s="139"/>
      <c r="G27" s="140"/>
    </row>
    <row r="28" spans="1:7" s="11" customFormat="1" ht="11.25" customHeight="1" x14ac:dyDescent="0.25">
      <c r="A28" s="116"/>
      <c r="B28" s="128">
        <v>19</v>
      </c>
      <c r="C28" s="130" t="str">
        <f t="shared" si="0"/>
        <v/>
      </c>
      <c r="D28" s="139"/>
      <c r="E28" s="139"/>
      <c r="F28" s="139"/>
      <c r="G28" s="140"/>
    </row>
    <row r="29" spans="1:7" s="11" customFormat="1" ht="11.25" customHeight="1" x14ac:dyDescent="0.25">
      <c r="A29" s="116" t="s">
        <v>61</v>
      </c>
      <c r="B29" s="132">
        <v>20</v>
      </c>
      <c r="C29" s="39" t="str">
        <f t="shared" si="0"/>
        <v/>
      </c>
      <c r="D29" s="139"/>
      <c r="E29" s="139"/>
      <c r="F29" s="139"/>
      <c r="G29" s="140"/>
    </row>
    <row r="30" spans="1:7" s="11" customFormat="1" ht="11.25" customHeight="1" x14ac:dyDescent="0.25">
      <c r="A30" s="116" t="s">
        <v>61</v>
      </c>
      <c r="B30" s="132">
        <v>21</v>
      </c>
      <c r="C30" s="39" t="str">
        <f t="shared" si="0"/>
        <v/>
      </c>
      <c r="D30" s="139"/>
      <c r="E30" s="139"/>
      <c r="F30" s="139"/>
      <c r="G30" s="140"/>
    </row>
    <row r="31" spans="1:7" s="11" customFormat="1" ht="11.25" customHeight="1" x14ac:dyDescent="0.25">
      <c r="A31" s="116"/>
      <c r="B31" s="128">
        <v>22</v>
      </c>
      <c r="C31" s="130" t="str">
        <f t="shared" si="0"/>
        <v/>
      </c>
      <c r="D31" s="139"/>
      <c r="E31" s="139"/>
      <c r="F31" s="139"/>
      <c r="G31" s="140"/>
    </row>
    <row r="32" spans="1:7" s="11" customFormat="1" ht="11.25" customHeight="1" x14ac:dyDescent="0.25">
      <c r="A32" s="116"/>
      <c r="B32" s="128">
        <v>23</v>
      </c>
      <c r="C32" s="130" t="str">
        <f t="shared" si="0"/>
        <v/>
      </c>
      <c r="D32" s="139"/>
      <c r="E32" s="139"/>
      <c r="F32" s="139"/>
      <c r="G32" s="140"/>
    </row>
    <row r="33" spans="1:7" s="11" customFormat="1" ht="11.25" customHeight="1" x14ac:dyDescent="0.25">
      <c r="A33" s="116"/>
      <c r="B33" s="128">
        <v>24</v>
      </c>
      <c r="C33" s="130" t="str">
        <f t="shared" si="0"/>
        <v/>
      </c>
      <c r="D33" s="139"/>
      <c r="E33" s="139"/>
      <c r="F33" s="139"/>
      <c r="G33" s="140"/>
    </row>
    <row r="34" spans="1:7" s="11" customFormat="1" ht="11.25" customHeight="1" x14ac:dyDescent="0.25">
      <c r="A34" s="116" t="s">
        <v>61</v>
      </c>
      <c r="B34" s="132">
        <v>25</v>
      </c>
      <c r="C34" s="39" t="str">
        <f t="shared" si="0"/>
        <v/>
      </c>
      <c r="D34" s="139"/>
      <c r="E34" s="139"/>
      <c r="F34" s="139"/>
      <c r="G34" s="140"/>
    </row>
    <row r="35" spans="1:7" s="11" customFormat="1" ht="11.25" customHeight="1" x14ac:dyDescent="0.25">
      <c r="A35" s="116" t="s">
        <v>61</v>
      </c>
      <c r="B35" s="132">
        <v>26</v>
      </c>
      <c r="C35" s="39" t="str">
        <f t="shared" si="0"/>
        <v/>
      </c>
      <c r="D35" s="139"/>
      <c r="E35" s="139"/>
      <c r="F35" s="139"/>
      <c r="G35" s="140"/>
    </row>
    <row r="36" spans="1:7" s="11" customFormat="1" ht="11.25" customHeight="1" x14ac:dyDescent="0.25">
      <c r="A36" s="116" t="s">
        <v>61</v>
      </c>
      <c r="B36" s="132">
        <v>27</v>
      </c>
      <c r="C36" s="39" t="str">
        <f t="shared" si="0"/>
        <v/>
      </c>
      <c r="D36" s="139"/>
      <c r="E36" s="139"/>
      <c r="F36" s="139"/>
      <c r="G36" s="140"/>
    </row>
    <row r="37" spans="1:7" s="11" customFormat="1" ht="11.25" customHeight="1" x14ac:dyDescent="0.25">
      <c r="A37" s="116" t="s">
        <v>61</v>
      </c>
      <c r="B37" s="132">
        <v>28</v>
      </c>
      <c r="C37" s="39" t="str">
        <f t="shared" si="0"/>
        <v/>
      </c>
      <c r="D37" s="139"/>
      <c r="E37" s="139"/>
      <c r="F37" s="139"/>
      <c r="G37" s="140"/>
    </row>
    <row r="38" spans="1:7" s="11" customFormat="1" ht="11.25" customHeight="1" x14ac:dyDescent="0.25">
      <c r="A38" s="116"/>
      <c r="B38" s="128">
        <v>29</v>
      </c>
      <c r="C38" s="130" t="str">
        <f t="shared" si="0"/>
        <v/>
      </c>
      <c r="D38" s="139"/>
      <c r="E38" s="139"/>
      <c r="F38" s="139"/>
      <c r="G38" s="140"/>
    </row>
    <row r="39" spans="1:7" s="11" customFormat="1" ht="11.25" customHeight="1" x14ac:dyDescent="0.25">
      <c r="A39" s="116"/>
      <c r="B39" s="128">
        <v>30</v>
      </c>
      <c r="C39" s="130" t="str">
        <f t="shared" si="0"/>
        <v/>
      </c>
      <c r="D39" s="139"/>
      <c r="E39" s="139"/>
      <c r="F39" s="139"/>
      <c r="G39" s="140"/>
    </row>
    <row r="40" spans="1:7" s="11" customFormat="1" ht="11.25" customHeight="1" thickBot="1" x14ac:dyDescent="0.3">
      <c r="A40" s="118" t="s">
        <v>76</v>
      </c>
      <c r="B40" s="129">
        <v>31</v>
      </c>
      <c r="C40" s="126" t="str">
        <f t="shared" si="0"/>
        <v/>
      </c>
      <c r="D40" s="142"/>
      <c r="E40" s="142"/>
      <c r="F40" s="142"/>
      <c r="G40" s="143"/>
    </row>
    <row r="41" spans="1:7" s="11" customFormat="1" ht="11.25" customHeight="1" x14ac:dyDescent="0.25">
      <c r="A41" s="95"/>
      <c r="B41" s="96"/>
      <c r="C41" s="34"/>
      <c r="D41" s="34"/>
      <c r="E41" s="35"/>
      <c r="F41" s="35"/>
      <c r="G41" s="69"/>
    </row>
    <row r="42" spans="1:7" s="4" customFormat="1" ht="11.25" customHeight="1" thickBot="1" x14ac:dyDescent="0.3">
      <c r="A42" s="24"/>
      <c r="B42" s="75" t="s">
        <v>32</v>
      </c>
      <c r="C42" s="17">
        <f t="shared" ref="C42:G42" si="1">SUM(C10:C40)</f>
        <v>0</v>
      </c>
      <c r="D42" s="18">
        <f t="shared" si="1"/>
        <v>0</v>
      </c>
      <c r="E42" s="19">
        <f t="shared" si="1"/>
        <v>0</v>
      </c>
      <c r="F42" s="19">
        <f t="shared" si="1"/>
        <v>0</v>
      </c>
      <c r="G42" s="20">
        <f t="shared" si="1"/>
        <v>0</v>
      </c>
    </row>
    <row r="43" spans="1:7" s="11" customFormat="1" ht="11.25" customHeight="1" x14ac:dyDescent="0.25"/>
    <row r="44" spans="1:7" s="11" customFormat="1" ht="11.25" customHeight="1" x14ac:dyDescent="0.25">
      <c r="A44" s="11" t="s">
        <v>62</v>
      </c>
      <c r="B44" s="11" t="s">
        <v>63</v>
      </c>
    </row>
    <row r="45" spans="1:7" s="11" customFormat="1" ht="11.25" customHeight="1" x14ac:dyDescent="0.25">
      <c r="A45" s="11" t="s">
        <v>64</v>
      </c>
      <c r="B45" s="11" t="s">
        <v>65</v>
      </c>
    </row>
    <row r="46" spans="1:7" s="11" customFormat="1" ht="11.25" customHeight="1" x14ac:dyDescent="0.25">
      <c r="A46" s="11" t="s">
        <v>66</v>
      </c>
      <c r="B46" s="11" t="s">
        <v>67</v>
      </c>
    </row>
    <row r="47" spans="1:7" s="3" customFormat="1" ht="11.25" customHeight="1" x14ac:dyDescent="0.25">
      <c r="A47" s="11" t="s">
        <v>68</v>
      </c>
      <c r="B47" s="11" t="s">
        <v>69</v>
      </c>
      <c r="C47" s="11"/>
      <c r="D47" s="11"/>
      <c r="E47" s="11"/>
      <c r="F47" s="11"/>
      <c r="G47" s="11"/>
    </row>
    <row r="48" spans="1:7" s="3" customFormat="1" ht="11.25" customHeight="1" x14ac:dyDescent="0.25">
      <c r="A48" s="11" t="s">
        <v>70</v>
      </c>
      <c r="B48" s="11" t="s">
        <v>71</v>
      </c>
      <c r="C48" s="11"/>
      <c r="D48" s="11"/>
      <c r="E48" s="11"/>
      <c r="F48" s="11"/>
      <c r="G48" s="11"/>
    </row>
    <row r="49" spans="1:5" s="3" customFormat="1" ht="11.5" x14ac:dyDescent="0.25">
      <c r="A49" s="11" t="s">
        <v>72</v>
      </c>
      <c r="B49" s="11" t="s">
        <v>73</v>
      </c>
      <c r="C49" s="11"/>
      <c r="D49" s="11"/>
      <c r="E49" s="11"/>
    </row>
    <row r="50" spans="1:5" s="3" customFormat="1" ht="11.5" x14ac:dyDescent="0.25">
      <c r="A50" s="11"/>
      <c r="B50" s="11"/>
      <c r="C50" s="11"/>
      <c r="D50" s="11"/>
      <c r="E50" s="11"/>
    </row>
    <row r="51" spans="1:5" s="3" customFormat="1" ht="11.5" x14ac:dyDescent="0.25">
      <c r="A51" s="11"/>
      <c r="B51" s="11"/>
      <c r="C51" s="11"/>
      <c r="D51" s="11"/>
      <c r="E51" s="11"/>
    </row>
    <row r="52" spans="1:5" s="3" customFormat="1" x14ac:dyDescent="0.25">
      <c r="A52" s="11"/>
      <c r="B52" s="8"/>
      <c r="C52" s="8"/>
      <c r="D52" s="8"/>
      <c r="E52"/>
    </row>
    <row r="53" spans="1:5" s="3" customFormat="1" x14ac:dyDescent="0.25">
      <c r="A53" s="11"/>
      <c r="B53" s="8"/>
      <c r="C53" s="8"/>
      <c r="D53" s="8"/>
      <c r="E53"/>
    </row>
  </sheetData>
  <sheetProtection algorithmName="SHA-512" hashValue="UndSXcsy9Qhu5i9LCudzhApmaqDZLnAQ+UVS8IbzwYoz/OK0Gfh4PQpg7RSwxRvWzJ6LK5e6KfPgtFFfVooT+Q==" saltValue="H7hLwOpFW5lB7YkpVKEdkA==" spinCount="100000" sheet="1" objects="1" scenarios="1"/>
  <conditionalFormatting sqref="A10:A40">
    <cfRule type="cellIs" dxfId="4" priority="5" stopIfTrue="1" operator="equal">
      <formula>"x"</formula>
    </cfRule>
    <cfRule type="cellIs" dxfId="3" priority="6" stopIfTrue="1" operator="equal">
      <formula>"k"</formula>
    </cfRule>
    <cfRule type="cellIs" dxfId="2" priority="7" stopIfTrue="1" operator="equal">
      <formula>"f"</formula>
    </cfRule>
  </conditionalFormatting>
  <conditionalFormatting sqref="G5 J5">
    <cfRule type="cellIs" dxfId="1" priority="1" operator="lessThan">
      <formula>-2.08333333333333</formula>
    </cfRule>
    <cfRule type="cellIs" dxfId="0" priority="2" operator="greaterThan">
      <formula>2.08333333333333</formula>
    </cfRule>
  </conditionalFormatting>
  <pageMargins left="0.78740157480314965" right="0.78740157480314965" top="0.39370078740157483" bottom="0.1909722222222222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3"/>
  <sheetViews>
    <sheetView view="pageLayout" zoomScale="120" zoomScaleNormal="100" zoomScalePageLayoutView="120" workbookViewId="0">
      <selection activeCell="H2" sqref="H2"/>
    </sheetView>
  </sheetViews>
  <sheetFormatPr baseColWidth="10" defaultColWidth="11.36328125" defaultRowHeight="12.5" x14ac:dyDescent="0.25"/>
  <cols>
    <col min="1" max="1" width="3.36328125" customWidth="1"/>
    <col min="2" max="2" width="10.26953125" customWidth="1"/>
    <col min="3" max="11" width="13" customWidth="1"/>
  </cols>
  <sheetData>
    <row r="1" spans="1:12" s="37" customFormat="1" ht="22.5" customHeight="1" x14ac:dyDescent="0.25">
      <c r="A1" s="37" t="s">
        <v>50</v>
      </c>
    </row>
    <row r="2" spans="1:12" s="29" customFormat="1" ht="11.25" customHeight="1" x14ac:dyDescent="0.25">
      <c r="B2" s="29" t="s">
        <v>51</v>
      </c>
      <c r="C2" s="33">
        <f>Jahr!B5</f>
        <v>2026</v>
      </c>
      <c r="D2" s="29" t="s">
        <v>52</v>
      </c>
      <c r="E2" s="33">
        <f>COUNTIF(A10:A40,"")+(COUNTIF(A10:A40,"f/2"))+(COUNTIF(A10:A40,"x/2"))*0.5+(COUNTIF(A10:A40,"k/2"))+(COUNTIF(A10:A40,"k")+(COUNTIF(A10:A40,"f")))</f>
        <v>23</v>
      </c>
      <c r="F2" s="36" t="s">
        <v>53</v>
      </c>
      <c r="G2" s="33">
        <f>COUNTIF(A10:A40,"k")+COUNTIF(A10:A40,"k/2")*0.5</f>
        <v>0</v>
      </c>
      <c r="J2" s="4"/>
      <c r="K2" s="11"/>
    </row>
    <row r="3" spans="1:12" s="29" customFormat="1" ht="11.25" customHeight="1" x14ac:dyDescent="0.25">
      <c r="B3" s="33" t="str">
        <f>Jahr!B6</f>
        <v>Martina Muster</v>
      </c>
      <c r="C3" s="33"/>
      <c r="D3" s="29" t="s">
        <v>54</v>
      </c>
      <c r="E3" s="33">
        <f>COUNTIF(A10:A40,"")+(COUNTIF(A10:A40,"f/2"))*0.5+(COUNTIF(A10:A40,"x/2"))*0.5+(COUNTIF(A10:A40,"k/2"))*0.5</f>
        <v>23</v>
      </c>
      <c r="F3" s="29" t="s">
        <v>55</v>
      </c>
      <c r="G3" s="33">
        <f>COUNTIF(A10:A40,"f")+COUNTIF(A10:A40,"f/2")*0.5</f>
        <v>0</v>
      </c>
      <c r="J3" s="4"/>
      <c r="K3" s="30"/>
    </row>
    <row r="4" spans="1:12" s="11" customFormat="1" ht="11.25" customHeight="1" x14ac:dyDescent="0.25">
      <c r="B4" s="29"/>
      <c r="D4" s="29" t="s">
        <v>56</v>
      </c>
      <c r="E4" s="32">
        <f>C42</f>
        <v>0</v>
      </c>
      <c r="F4" s="32" t="s">
        <v>57</v>
      </c>
      <c r="G4" s="106">
        <f>-(E5-E4)</f>
        <v>-8.0500000000000007</v>
      </c>
      <c r="J4" s="51"/>
      <c r="K4" s="4"/>
    </row>
    <row r="5" spans="1:12" s="11" customFormat="1" ht="11.25" customHeight="1" x14ac:dyDescent="0.25">
      <c r="B5" s="29"/>
      <c r="C5" s="29"/>
      <c r="D5" s="29" t="s">
        <v>58</v>
      </c>
      <c r="E5" s="32">
        <f>E3*Jahr!F5*Jahr!F7</f>
        <v>8.0500000000000007</v>
      </c>
      <c r="F5" s="29" t="s">
        <v>17</v>
      </c>
      <c r="G5" s="107">
        <f>((Jahr!I8+Jahr!I9/60)/24+G4)</f>
        <v>-8.0500000000000007</v>
      </c>
      <c r="J5" s="52"/>
      <c r="L5" s="71"/>
    </row>
    <row r="6" spans="1:12" s="11" customFormat="1" ht="11.25" customHeight="1" thickBot="1" x14ac:dyDescent="0.3">
      <c r="B6" s="29"/>
      <c r="C6" s="29"/>
    </row>
    <row r="7" spans="1:12" s="5" customFormat="1" ht="11.25" customHeight="1" x14ac:dyDescent="0.3">
      <c r="A7" s="21"/>
      <c r="B7" s="22" t="s">
        <v>59</v>
      </c>
      <c r="C7" s="23" t="s">
        <v>32</v>
      </c>
      <c r="D7" s="120" t="s">
        <v>33</v>
      </c>
      <c r="E7" s="121" t="s">
        <v>34</v>
      </c>
      <c r="F7" s="121" t="s">
        <v>35</v>
      </c>
      <c r="G7" s="122" t="s">
        <v>36</v>
      </c>
    </row>
    <row r="8" spans="1:12" s="5" customFormat="1" ht="11.25" customHeight="1" x14ac:dyDescent="0.25">
      <c r="A8" s="93"/>
      <c r="B8" s="6"/>
      <c r="C8" s="13" t="s">
        <v>37</v>
      </c>
      <c r="D8" s="6" t="s">
        <v>60</v>
      </c>
      <c r="E8" s="13" t="s">
        <v>39</v>
      </c>
      <c r="F8" s="13" t="s">
        <v>40</v>
      </c>
      <c r="G8" s="119" t="s">
        <v>41</v>
      </c>
    </row>
    <row r="9" spans="1:12" s="5" customFormat="1" ht="11.25" customHeight="1" thickBot="1" x14ac:dyDescent="0.3">
      <c r="A9" s="93"/>
      <c r="B9" s="6"/>
      <c r="C9" s="13"/>
      <c r="D9" s="25" t="s">
        <v>42</v>
      </c>
      <c r="E9" s="25" t="s">
        <v>43</v>
      </c>
      <c r="F9" s="25"/>
      <c r="G9" s="28"/>
    </row>
    <row r="10" spans="1:12" s="3" customFormat="1" ht="11.25" customHeight="1" x14ac:dyDescent="0.25">
      <c r="A10" s="117"/>
      <c r="B10" s="74">
        <v>1</v>
      </c>
      <c r="C10" s="135" t="str">
        <f t="shared" ref="C10:C40" si="0">IF(SUM(D10:G10)=0,"",SUM(D10:G10))</f>
        <v/>
      </c>
      <c r="D10" s="136"/>
      <c r="E10" s="136"/>
      <c r="F10" s="136"/>
      <c r="G10" s="137"/>
      <c r="H10" s="11"/>
      <c r="I10" s="11"/>
      <c r="J10" s="11"/>
      <c r="K10" s="11"/>
      <c r="L10" s="11"/>
    </row>
    <row r="11" spans="1:12" s="3" customFormat="1" ht="11.25" customHeight="1" x14ac:dyDescent="0.25">
      <c r="A11" s="116"/>
      <c r="B11" s="53">
        <v>2</v>
      </c>
      <c r="C11" s="138" t="str">
        <f t="shared" si="0"/>
        <v/>
      </c>
      <c r="D11" s="139"/>
      <c r="E11" s="139"/>
      <c r="F11" s="139"/>
      <c r="G11" s="140"/>
      <c r="H11" s="11"/>
      <c r="I11" s="11"/>
      <c r="J11" s="11"/>
      <c r="K11" s="11"/>
      <c r="L11" s="11"/>
    </row>
    <row r="12" spans="1:12" s="3" customFormat="1" ht="11.25" customHeight="1" x14ac:dyDescent="0.25">
      <c r="A12" s="116"/>
      <c r="B12" s="53">
        <v>3</v>
      </c>
      <c r="C12" s="138" t="str">
        <f t="shared" si="0"/>
        <v/>
      </c>
      <c r="D12" s="139"/>
      <c r="E12" s="139"/>
      <c r="F12" s="139"/>
      <c r="G12" s="140"/>
      <c r="H12" s="11"/>
      <c r="I12" s="11"/>
      <c r="J12" s="11"/>
      <c r="K12" s="11"/>
      <c r="L12" s="11"/>
    </row>
    <row r="13" spans="1:12" s="3" customFormat="1" ht="11.25" customHeight="1" x14ac:dyDescent="0.25">
      <c r="A13" s="116" t="s">
        <v>61</v>
      </c>
      <c r="B13" s="38">
        <v>4</v>
      </c>
      <c r="C13" s="141" t="str">
        <f t="shared" si="0"/>
        <v/>
      </c>
      <c r="D13" s="139"/>
      <c r="E13" s="139"/>
      <c r="F13" s="139"/>
      <c r="G13" s="140"/>
      <c r="H13" s="11"/>
      <c r="I13" s="11"/>
      <c r="J13" s="11"/>
      <c r="K13" s="11"/>
      <c r="L13" s="11"/>
    </row>
    <row r="14" spans="1:12" s="3" customFormat="1" ht="11.25" customHeight="1" x14ac:dyDescent="0.25">
      <c r="A14" s="116" t="s">
        <v>61</v>
      </c>
      <c r="B14" s="38">
        <v>5</v>
      </c>
      <c r="C14" s="141" t="str">
        <f t="shared" si="0"/>
        <v/>
      </c>
      <c r="D14" s="139"/>
      <c r="E14" s="139"/>
      <c r="F14" s="139"/>
      <c r="G14" s="140"/>
      <c r="H14" s="11"/>
      <c r="I14" s="11"/>
      <c r="J14" s="11"/>
      <c r="K14" s="11"/>
      <c r="L14" s="11"/>
    </row>
    <row r="15" spans="1:12" s="3" customFormat="1" ht="11.25" customHeight="1" x14ac:dyDescent="0.25">
      <c r="A15" s="116"/>
      <c r="B15" s="53">
        <v>6</v>
      </c>
      <c r="C15" s="138" t="str">
        <f t="shared" si="0"/>
        <v/>
      </c>
      <c r="D15" s="139"/>
      <c r="E15" s="139"/>
      <c r="F15" s="139"/>
      <c r="G15" s="140"/>
      <c r="H15" s="11"/>
      <c r="I15" s="11"/>
      <c r="J15" s="11"/>
      <c r="K15" s="11"/>
      <c r="L15" s="11"/>
    </row>
    <row r="16" spans="1:12" s="3" customFormat="1" ht="11.25" customHeight="1" x14ac:dyDescent="0.25">
      <c r="A16" s="116"/>
      <c r="B16" s="53">
        <v>7</v>
      </c>
      <c r="C16" s="138" t="str">
        <f t="shared" si="0"/>
        <v/>
      </c>
      <c r="D16" s="139"/>
      <c r="E16" s="139"/>
      <c r="F16" s="139"/>
      <c r="G16" s="140"/>
      <c r="H16" s="11"/>
      <c r="I16" s="11"/>
      <c r="J16" s="11"/>
      <c r="K16" s="11"/>
      <c r="L16" s="11"/>
    </row>
    <row r="17" spans="1:7" s="3" customFormat="1" ht="11.25" customHeight="1" x14ac:dyDescent="0.25">
      <c r="A17" s="116"/>
      <c r="B17" s="53">
        <v>8</v>
      </c>
      <c r="C17" s="138" t="str">
        <f t="shared" si="0"/>
        <v/>
      </c>
      <c r="D17" s="139"/>
      <c r="E17" s="139"/>
      <c r="F17" s="139"/>
      <c r="G17" s="140"/>
    </row>
    <row r="18" spans="1:7" s="3" customFormat="1" ht="11.25" customHeight="1" x14ac:dyDescent="0.25">
      <c r="A18" s="116"/>
      <c r="B18" s="53">
        <v>9</v>
      </c>
      <c r="C18" s="138" t="str">
        <f t="shared" si="0"/>
        <v/>
      </c>
      <c r="D18" s="139"/>
      <c r="E18" s="139"/>
      <c r="F18" s="139"/>
      <c r="G18" s="140"/>
    </row>
    <row r="19" spans="1:7" s="3" customFormat="1" ht="11.25" customHeight="1" x14ac:dyDescent="0.25">
      <c r="A19" s="116"/>
      <c r="B19" s="53">
        <v>10</v>
      </c>
      <c r="C19" s="138" t="str">
        <f t="shared" si="0"/>
        <v/>
      </c>
      <c r="D19" s="139"/>
      <c r="E19" s="139"/>
      <c r="F19" s="139"/>
      <c r="G19" s="140"/>
    </row>
    <row r="20" spans="1:7" s="3" customFormat="1" ht="11.25" customHeight="1" x14ac:dyDescent="0.25">
      <c r="A20" s="116" t="s">
        <v>61</v>
      </c>
      <c r="B20" s="38">
        <v>11</v>
      </c>
      <c r="C20" s="141" t="str">
        <f t="shared" si="0"/>
        <v/>
      </c>
      <c r="D20" s="139"/>
      <c r="E20" s="139"/>
      <c r="F20" s="139"/>
      <c r="G20" s="140"/>
    </row>
    <row r="21" spans="1:7" s="3" customFormat="1" ht="11.25" customHeight="1" x14ac:dyDescent="0.25">
      <c r="A21" s="116" t="s">
        <v>61</v>
      </c>
      <c r="B21" s="38">
        <v>12</v>
      </c>
      <c r="C21" s="141" t="str">
        <f t="shared" si="0"/>
        <v/>
      </c>
      <c r="D21" s="139"/>
      <c r="E21" s="139"/>
      <c r="F21" s="139"/>
      <c r="G21" s="140"/>
    </row>
    <row r="22" spans="1:7" s="3" customFormat="1" ht="11.25" customHeight="1" x14ac:dyDescent="0.25">
      <c r="A22" s="116"/>
      <c r="B22" s="53">
        <v>13</v>
      </c>
      <c r="C22" s="138" t="str">
        <f t="shared" si="0"/>
        <v/>
      </c>
      <c r="D22" s="139"/>
      <c r="E22" s="139"/>
      <c r="F22" s="139"/>
      <c r="G22" s="140"/>
    </row>
    <row r="23" spans="1:7" s="3" customFormat="1" ht="11.25" customHeight="1" x14ac:dyDescent="0.25">
      <c r="A23" s="116"/>
      <c r="B23" s="53">
        <v>14</v>
      </c>
      <c r="C23" s="138" t="str">
        <f t="shared" si="0"/>
        <v/>
      </c>
      <c r="D23" s="139"/>
      <c r="E23" s="139"/>
      <c r="F23" s="139"/>
      <c r="G23" s="140"/>
    </row>
    <row r="24" spans="1:7" s="3" customFormat="1" ht="11.25" customHeight="1" x14ac:dyDescent="0.25">
      <c r="A24" s="116"/>
      <c r="B24" s="53">
        <v>15</v>
      </c>
      <c r="C24" s="138" t="str">
        <f t="shared" si="0"/>
        <v/>
      </c>
      <c r="D24" s="139"/>
      <c r="E24" s="139"/>
      <c r="F24" s="139"/>
      <c r="G24" s="140"/>
    </row>
    <row r="25" spans="1:7" s="3" customFormat="1" ht="11.25" customHeight="1" x14ac:dyDescent="0.25">
      <c r="A25" s="116"/>
      <c r="B25" s="53">
        <v>16</v>
      </c>
      <c r="C25" s="138" t="str">
        <f t="shared" si="0"/>
        <v/>
      </c>
      <c r="D25" s="139"/>
      <c r="E25" s="139"/>
      <c r="F25" s="139"/>
      <c r="G25" s="140"/>
    </row>
    <row r="26" spans="1:7" s="3" customFormat="1" ht="11.25" customHeight="1" x14ac:dyDescent="0.25">
      <c r="A26" s="116"/>
      <c r="B26" s="53">
        <v>17</v>
      </c>
      <c r="C26" s="138" t="str">
        <f t="shared" si="0"/>
        <v/>
      </c>
      <c r="D26" s="139"/>
      <c r="E26" s="139"/>
      <c r="F26" s="139"/>
      <c r="G26" s="140"/>
    </row>
    <row r="27" spans="1:7" s="3" customFormat="1" ht="11.25" customHeight="1" x14ac:dyDescent="0.25">
      <c r="A27" s="116" t="s">
        <v>61</v>
      </c>
      <c r="B27" s="38">
        <v>18</v>
      </c>
      <c r="C27" s="141" t="str">
        <f t="shared" si="0"/>
        <v/>
      </c>
      <c r="D27" s="139"/>
      <c r="E27" s="139"/>
      <c r="F27" s="139"/>
      <c r="G27" s="140"/>
    </row>
    <row r="28" spans="1:7" s="3" customFormat="1" ht="11.25" customHeight="1" x14ac:dyDescent="0.25">
      <c r="A28" s="116" t="s">
        <v>61</v>
      </c>
      <c r="B28" s="38">
        <v>19</v>
      </c>
      <c r="C28" s="141" t="str">
        <f t="shared" si="0"/>
        <v/>
      </c>
      <c r="D28" s="139"/>
      <c r="E28" s="139"/>
      <c r="F28" s="139"/>
      <c r="G28" s="140"/>
    </row>
    <row r="29" spans="1:7" s="3" customFormat="1" ht="11.25" customHeight="1" x14ac:dyDescent="0.25">
      <c r="A29" s="116"/>
      <c r="B29" s="53">
        <v>20</v>
      </c>
      <c r="C29" s="138" t="str">
        <f t="shared" si="0"/>
        <v/>
      </c>
      <c r="D29" s="139"/>
      <c r="E29" s="139"/>
      <c r="F29" s="139"/>
      <c r="G29" s="140"/>
    </row>
    <row r="30" spans="1:7" s="3" customFormat="1" ht="11.25" customHeight="1" x14ac:dyDescent="0.25">
      <c r="A30" s="116"/>
      <c r="B30" s="53">
        <v>21</v>
      </c>
      <c r="C30" s="138" t="str">
        <f t="shared" si="0"/>
        <v/>
      </c>
      <c r="D30" s="139"/>
      <c r="E30" s="139"/>
      <c r="F30" s="139"/>
      <c r="G30" s="140"/>
    </row>
    <row r="31" spans="1:7" s="3" customFormat="1" ht="11.25" customHeight="1" x14ac:dyDescent="0.25">
      <c r="A31" s="116"/>
      <c r="B31" s="53">
        <v>22</v>
      </c>
      <c r="C31" s="138" t="str">
        <f t="shared" si="0"/>
        <v/>
      </c>
      <c r="D31" s="139"/>
      <c r="E31" s="139"/>
      <c r="F31" s="139"/>
      <c r="G31" s="140"/>
    </row>
    <row r="32" spans="1:7" s="3" customFormat="1" ht="11.25" customHeight="1" x14ac:dyDescent="0.25">
      <c r="A32" s="116"/>
      <c r="B32" s="53">
        <v>23</v>
      </c>
      <c r="C32" s="138" t="str">
        <f t="shared" si="0"/>
        <v/>
      </c>
      <c r="D32" s="139"/>
      <c r="E32" s="139"/>
      <c r="F32" s="139"/>
      <c r="G32" s="140"/>
    </row>
    <row r="33" spans="1:7" s="3" customFormat="1" ht="11.25" customHeight="1" x14ac:dyDescent="0.25">
      <c r="A33" s="116"/>
      <c r="B33" s="53">
        <v>24</v>
      </c>
      <c r="C33" s="138" t="str">
        <f t="shared" si="0"/>
        <v/>
      </c>
      <c r="D33" s="139"/>
      <c r="E33" s="139"/>
      <c r="F33" s="139"/>
      <c r="G33" s="140"/>
    </row>
    <row r="34" spans="1:7" s="3" customFormat="1" ht="11.25" customHeight="1" x14ac:dyDescent="0.25">
      <c r="A34" s="116" t="s">
        <v>61</v>
      </c>
      <c r="B34" s="38">
        <v>25</v>
      </c>
      <c r="C34" s="141" t="str">
        <f t="shared" si="0"/>
        <v/>
      </c>
      <c r="D34" s="139"/>
      <c r="E34" s="139"/>
      <c r="F34" s="139"/>
      <c r="G34" s="140"/>
    </row>
    <row r="35" spans="1:7" s="3" customFormat="1" ht="11.25" customHeight="1" x14ac:dyDescent="0.25">
      <c r="A35" s="116" t="s">
        <v>61</v>
      </c>
      <c r="B35" s="38">
        <v>26</v>
      </c>
      <c r="C35" s="141" t="str">
        <f t="shared" si="0"/>
        <v/>
      </c>
      <c r="D35" s="139"/>
      <c r="E35" s="139"/>
      <c r="F35" s="139"/>
      <c r="G35" s="140"/>
    </row>
    <row r="36" spans="1:7" s="3" customFormat="1" ht="11.25" customHeight="1" x14ac:dyDescent="0.25">
      <c r="A36" s="116"/>
      <c r="B36" s="53">
        <v>27</v>
      </c>
      <c r="C36" s="138" t="str">
        <f t="shared" si="0"/>
        <v/>
      </c>
      <c r="D36" s="139"/>
      <c r="E36" s="139"/>
      <c r="F36" s="139"/>
      <c r="G36" s="140"/>
    </row>
    <row r="37" spans="1:7" s="3" customFormat="1" ht="11.25" customHeight="1" x14ac:dyDescent="0.25">
      <c r="A37" s="116"/>
      <c r="B37" s="53">
        <v>28</v>
      </c>
      <c r="C37" s="138" t="str">
        <f t="shared" si="0"/>
        <v/>
      </c>
      <c r="D37" s="139"/>
      <c r="E37" s="139"/>
      <c r="F37" s="139"/>
      <c r="G37" s="140"/>
    </row>
    <row r="38" spans="1:7" s="3" customFormat="1" ht="11.25" customHeight="1" x14ac:dyDescent="0.25">
      <c r="A38" s="116"/>
      <c r="B38" s="53">
        <v>29</v>
      </c>
      <c r="C38" s="138" t="str">
        <f t="shared" si="0"/>
        <v/>
      </c>
      <c r="D38" s="139"/>
      <c r="E38" s="139"/>
      <c r="F38" s="139"/>
      <c r="G38" s="140"/>
    </row>
    <row r="39" spans="1:7" s="3" customFormat="1" ht="11.25" customHeight="1" x14ac:dyDescent="0.25">
      <c r="A39" s="116"/>
      <c r="B39" s="53">
        <v>30</v>
      </c>
      <c r="C39" s="138" t="str">
        <f t="shared" si="0"/>
        <v/>
      </c>
      <c r="D39" s="139"/>
      <c r="E39" s="139"/>
      <c r="F39" s="139"/>
      <c r="G39" s="140"/>
    </row>
    <row r="40" spans="1:7" s="3" customFormat="1" ht="11.25" customHeight="1" thickBot="1" x14ac:dyDescent="0.3">
      <c r="A40" s="118"/>
      <c r="B40" s="94">
        <v>31</v>
      </c>
      <c r="C40" s="19" t="str">
        <f t="shared" si="0"/>
        <v/>
      </c>
      <c r="D40" s="142"/>
      <c r="E40" s="142"/>
      <c r="F40" s="142"/>
      <c r="G40" s="143"/>
    </row>
    <row r="41" spans="1:7" s="3" customFormat="1" ht="11.25" customHeight="1" x14ac:dyDescent="0.25">
      <c r="A41" s="95"/>
      <c r="B41" s="96"/>
      <c r="C41" s="144"/>
      <c r="D41" s="35"/>
      <c r="E41" s="35"/>
      <c r="F41" s="35"/>
      <c r="G41" s="69"/>
    </row>
    <row r="42" spans="1:7" s="4" customFormat="1" ht="11.25" customHeight="1" thickBot="1" x14ac:dyDescent="0.3">
      <c r="A42" s="24"/>
      <c r="B42" s="75" t="s">
        <v>32</v>
      </c>
      <c r="C42" s="57">
        <f>SUM(C10:C40)</f>
        <v>0</v>
      </c>
      <c r="D42" s="19">
        <f t="shared" ref="D42:G42" si="1">SUM(D10:D40)</f>
        <v>0</v>
      </c>
      <c r="E42" s="19">
        <f t="shared" si="1"/>
        <v>0</v>
      </c>
      <c r="F42" s="19">
        <f t="shared" si="1"/>
        <v>0</v>
      </c>
      <c r="G42" s="20">
        <f t="shared" si="1"/>
        <v>0</v>
      </c>
    </row>
    <row r="43" spans="1:7" s="3" customFormat="1" ht="11.25" customHeight="1" x14ac:dyDescent="0.25">
      <c r="A43" s="11"/>
      <c r="B43" s="11"/>
      <c r="C43" s="11"/>
      <c r="D43" s="11"/>
      <c r="E43" s="11"/>
      <c r="F43" s="11"/>
      <c r="G43" s="11"/>
    </row>
    <row r="44" spans="1:7" s="3" customFormat="1" ht="11.25" customHeight="1" x14ac:dyDescent="0.25">
      <c r="A44" s="11" t="s">
        <v>62</v>
      </c>
      <c r="B44" s="11" t="s">
        <v>63</v>
      </c>
      <c r="C44" s="11"/>
      <c r="D44" s="11"/>
      <c r="E44" s="11"/>
      <c r="F44" s="11"/>
      <c r="G44" s="11"/>
    </row>
    <row r="45" spans="1:7" s="3" customFormat="1" ht="11.25" customHeight="1" x14ac:dyDescent="0.25">
      <c r="A45" s="11" t="s">
        <v>64</v>
      </c>
      <c r="B45" s="11" t="s">
        <v>65</v>
      </c>
      <c r="C45" s="11"/>
      <c r="D45" s="11"/>
      <c r="E45" s="11"/>
      <c r="F45" s="11"/>
      <c r="G45" s="11"/>
    </row>
    <row r="46" spans="1:7" s="3" customFormat="1" ht="11.25" customHeight="1" x14ac:dyDescent="0.25">
      <c r="A46" s="11" t="s">
        <v>66</v>
      </c>
      <c r="B46" s="11" t="s">
        <v>67</v>
      </c>
      <c r="C46" s="11"/>
      <c r="D46" s="11"/>
      <c r="E46" s="11"/>
      <c r="F46" s="11"/>
      <c r="G46" s="11"/>
    </row>
    <row r="47" spans="1:7" s="3" customFormat="1" ht="11.25" customHeight="1" x14ac:dyDescent="0.25">
      <c r="A47" s="11" t="s">
        <v>68</v>
      </c>
      <c r="B47" s="11" t="s">
        <v>69</v>
      </c>
      <c r="C47" s="11"/>
      <c r="D47" s="11"/>
      <c r="E47" s="11"/>
      <c r="F47" s="11"/>
      <c r="G47" s="11"/>
    </row>
    <row r="48" spans="1:7" s="3" customFormat="1" ht="11.25" customHeight="1" x14ac:dyDescent="0.25">
      <c r="A48" s="11" t="s">
        <v>70</v>
      </c>
      <c r="B48" s="11" t="s">
        <v>71</v>
      </c>
      <c r="C48" s="11"/>
      <c r="D48" s="11"/>
      <c r="E48" s="11"/>
      <c r="F48" s="11"/>
      <c r="G48" s="11"/>
    </row>
    <row r="49" spans="1:5" s="3" customFormat="1" ht="11.5" x14ac:dyDescent="0.25">
      <c r="A49" s="11" t="s">
        <v>72</v>
      </c>
      <c r="B49" s="11" t="s">
        <v>73</v>
      </c>
      <c r="C49" s="11"/>
      <c r="D49" s="11"/>
      <c r="E49" s="11"/>
    </row>
    <row r="50" spans="1:5" s="3" customFormat="1" ht="11.5" x14ac:dyDescent="0.25">
      <c r="A50" s="11"/>
      <c r="B50" s="11"/>
      <c r="C50" s="11"/>
      <c r="D50" s="11"/>
      <c r="E50" s="11"/>
    </row>
    <row r="51" spans="1:5" s="3" customFormat="1" ht="11.5" x14ac:dyDescent="0.25">
      <c r="A51" s="11"/>
      <c r="B51" s="11"/>
      <c r="C51" s="11"/>
      <c r="D51" s="11"/>
      <c r="E51" s="11"/>
    </row>
    <row r="52" spans="1:5" s="3" customFormat="1" x14ac:dyDescent="0.25">
      <c r="A52" s="11"/>
      <c r="B52" s="8"/>
      <c r="C52" s="8"/>
      <c r="D52" s="8"/>
      <c r="E52"/>
    </row>
    <row r="53" spans="1:5" s="3" customFormat="1" x14ac:dyDescent="0.25">
      <c r="A53" s="11"/>
      <c r="B53" s="8"/>
      <c r="C53" s="8"/>
      <c r="D53" s="8"/>
      <c r="E53"/>
    </row>
  </sheetData>
  <sheetProtection algorithmName="SHA-512" hashValue="X3aD5J1kAwiCS2OU26C04a0AL1sluDCGVd60NEQoER72EPiL7k1GxP5AIXA6NjdlYttDc9eFXtYhW33rlGMgCQ==" saltValue="6hcstSVuckyAmuclYiQPng==" spinCount="100000" sheet="1" objects="1" scenarios="1"/>
  <phoneticPr fontId="2" type="noConversion"/>
  <conditionalFormatting sqref="A10:A40">
    <cfRule type="cellIs" dxfId="59" priority="11" stopIfTrue="1" operator="equal">
      <formula>"k"</formula>
    </cfRule>
    <cfRule type="cellIs" dxfId="58" priority="12" stopIfTrue="1" operator="equal">
      <formula>"f"</formula>
    </cfRule>
    <cfRule type="cellIs" dxfId="57" priority="13" stopIfTrue="1" operator="equal">
      <formula>"x"</formula>
    </cfRule>
  </conditionalFormatting>
  <conditionalFormatting sqref="G5 J5">
    <cfRule type="cellIs" dxfId="56" priority="1" operator="lessThan">
      <formula>-2.08333333333333</formula>
    </cfRule>
    <cfRule type="cellIs" dxfId="55" priority="2" operator="greaterThan">
      <formula>2.08333333333333</formula>
    </cfRule>
  </conditionalFormatting>
  <pageMargins left="0.78740157480314965" right="0.78740157480314965" top="0.39370078740157483" bottom="0.19097222222222221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0"/>
  <sheetViews>
    <sheetView view="pageLayout" topLeftCell="A31" zoomScale="120" zoomScaleNormal="100" zoomScalePageLayoutView="120" workbookViewId="0">
      <selection activeCell="H2" sqref="H2"/>
    </sheetView>
  </sheetViews>
  <sheetFormatPr baseColWidth="10" defaultColWidth="11.36328125" defaultRowHeight="12.5" x14ac:dyDescent="0.25"/>
  <cols>
    <col min="1" max="1" width="3.36328125" customWidth="1"/>
    <col min="2" max="2" width="10.26953125" customWidth="1"/>
    <col min="3" max="11" width="13" customWidth="1"/>
  </cols>
  <sheetData>
    <row r="1" spans="1:11" s="37" customFormat="1" ht="22.5" customHeight="1" x14ac:dyDescent="0.25">
      <c r="A1" s="37" t="s">
        <v>0</v>
      </c>
    </row>
    <row r="2" spans="1:11" s="29" customFormat="1" ht="11.25" customHeight="1" x14ac:dyDescent="0.25">
      <c r="B2" s="29" t="s">
        <v>74</v>
      </c>
      <c r="C2" s="33">
        <f>Jahr!B5</f>
        <v>2026</v>
      </c>
      <c r="D2" s="29" t="s">
        <v>52</v>
      </c>
      <c r="E2" s="33">
        <f>COUNTIF(A10:A37,"")+(COUNTIF(A10:A37,"f/2"))+(COUNTIF(A10:A37,"x/2"))*0.5+(COUNTIF(A10:A37,"k/2"))+(COUNTIF(A10:A37,"k")+(COUNTIF(A10:A37,"f")))</f>
        <v>20</v>
      </c>
      <c r="F2" s="36" t="s">
        <v>53</v>
      </c>
      <c r="G2" s="33">
        <f>COUNTIF(A10:A40,"k")+COUNTIF(A10:A40,"k/2")*0.5</f>
        <v>0</v>
      </c>
      <c r="J2" s="4"/>
      <c r="K2" s="11"/>
    </row>
    <row r="3" spans="1:11" s="29" customFormat="1" ht="11.25" customHeight="1" x14ac:dyDescent="0.25">
      <c r="B3" s="33" t="str">
        <f>Jahr!B6</f>
        <v>Martina Muster</v>
      </c>
      <c r="C3" s="33"/>
      <c r="D3" s="29" t="s">
        <v>54</v>
      </c>
      <c r="E3" s="33">
        <f>COUNTIF(A10:A37,"")+(COUNTIF(A10:A37,"f/2"))*0.5+(COUNTIF(A10:A37,"x/2"))*0.5+(COUNTIF(A10:A37,"k/2"))*0.5</f>
        <v>20</v>
      </c>
      <c r="F3" s="29" t="s">
        <v>55</v>
      </c>
      <c r="G3" s="33">
        <f>COUNTIF(A10:A40,"f")+COUNTIF(A10:A40,"f/2")*0.5</f>
        <v>0</v>
      </c>
      <c r="J3" s="4"/>
      <c r="K3" s="30"/>
    </row>
    <row r="4" spans="1:11" s="11" customFormat="1" ht="11.25" customHeight="1" x14ac:dyDescent="0.25">
      <c r="B4" s="29"/>
      <c r="C4" s="29"/>
      <c r="D4" s="29" t="s">
        <v>56</v>
      </c>
      <c r="E4" s="32">
        <f>C39</f>
        <v>0</v>
      </c>
      <c r="F4" s="32" t="s">
        <v>57</v>
      </c>
      <c r="G4" s="106">
        <f>-(E5-E4)</f>
        <v>-7.0000000000000009</v>
      </c>
      <c r="J4" s="51"/>
      <c r="K4" s="4"/>
    </row>
    <row r="5" spans="1:11" s="11" customFormat="1" ht="11.25" customHeight="1" x14ac:dyDescent="0.25">
      <c r="B5" s="29"/>
      <c r="C5" s="29"/>
      <c r="D5" s="29" t="s">
        <v>58</v>
      </c>
      <c r="E5" s="32">
        <f>E3*Jahr!F5*Jahr!F7</f>
        <v>7.0000000000000009</v>
      </c>
      <c r="F5" s="29" t="s">
        <v>17</v>
      </c>
      <c r="G5" s="107">
        <f>Januar!G5++G4</f>
        <v>-15.05</v>
      </c>
      <c r="J5" s="52"/>
    </row>
    <row r="6" spans="1:11" s="11" customFormat="1" ht="11.25" customHeight="1" thickBot="1" x14ac:dyDescent="0.3">
      <c r="B6" s="31"/>
      <c r="C6" s="31"/>
    </row>
    <row r="7" spans="1:11" s="5" customFormat="1" ht="11.25" customHeight="1" x14ac:dyDescent="0.3">
      <c r="A7" s="21"/>
      <c r="B7" s="22" t="s">
        <v>59</v>
      </c>
      <c r="C7" s="23" t="s">
        <v>32</v>
      </c>
      <c r="D7" s="120" t="s">
        <v>33</v>
      </c>
      <c r="E7" s="121" t="s">
        <v>34</v>
      </c>
      <c r="F7" s="121" t="s">
        <v>35</v>
      </c>
      <c r="G7" s="122" t="s">
        <v>36</v>
      </c>
    </row>
    <row r="8" spans="1:11" s="5" customFormat="1" ht="11.25" customHeight="1" x14ac:dyDescent="0.25">
      <c r="A8" s="93"/>
      <c r="B8" s="6"/>
      <c r="C8" s="13" t="s">
        <v>37</v>
      </c>
      <c r="D8" s="6" t="s">
        <v>60</v>
      </c>
      <c r="E8" s="13" t="s">
        <v>39</v>
      </c>
      <c r="F8" s="13" t="s">
        <v>40</v>
      </c>
      <c r="G8" s="119" t="s">
        <v>41</v>
      </c>
    </row>
    <row r="9" spans="1:11" s="5" customFormat="1" ht="11.25" customHeight="1" thickBot="1" x14ac:dyDescent="0.3">
      <c r="A9" s="27"/>
      <c r="B9" s="6"/>
      <c r="C9" s="13"/>
      <c r="D9" s="25" t="s">
        <v>42</v>
      </c>
      <c r="E9" s="25" t="s">
        <v>43</v>
      </c>
      <c r="F9" s="25"/>
      <c r="G9" s="28"/>
    </row>
    <row r="10" spans="1:11" s="11" customFormat="1" ht="11.25" customHeight="1" x14ac:dyDescent="0.25">
      <c r="A10" s="117" t="s">
        <v>61</v>
      </c>
      <c r="B10" s="76">
        <v>1</v>
      </c>
      <c r="C10" s="131" t="str">
        <f t="shared" ref="C10:C35" si="0">IF(SUM(D10:G10)=0,"",SUM(D10:G10))</f>
        <v/>
      </c>
      <c r="D10" s="136"/>
      <c r="E10" s="136"/>
      <c r="F10" s="136"/>
      <c r="G10" s="137"/>
    </row>
    <row r="11" spans="1:11" s="11" customFormat="1" ht="11.25" customHeight="1" x14ac:dyDescent="0.25">
      <c r="A11" s="116" t="s">
        <v>61</v>
      </c>
      <c r="B11" s="38">
        <v>2</v>
      </c>
      <c r="C11" s="39" t="str">
        <f t="shared" si="0"/>
        <v/>
      </c>
      <c r="D11" s="139"/>
      <c r="E11" s="139"/>
      <c r="F11" s="139"/>
      <c r="G11" s="140"/>
    </row>
    <row r="12" spans="1:11" s="11" customFormat="1" ht="11.25" customHeight="1" x14ac:dyDescent="0.25">
      <c r="A12" s="116"/>
      <c r="B12" s="53">
        <v>3</v>
      </c>
      <c r="C12" s="130" t="str">
        <f t="shared" si="0"/>
        <v/>
      </c>
      <c r="D12" s="139"/>
      <c r="E12" s="139"/>
      <c r="F12" s="139"/>
      <c r="G12" s="140"/>
    </row>
    <row r="13" spans="1:11" s="11" customFormat="1" ht="11.25" customHeight="1" x14ac:dyDescent="0.25">
      <c r="A13" s="116"/>
      <c r="B13" s="53">
        <v>4</v>
      </c>
      <c r="C13" s="130" t="str">
        <f t="shared" si="0"/>
        <v/>
      </c>
      <c r="D13" s="139"/>
      <c r="E13" s="139"/>
      <c r="F13" s="139"/>
      <c r="G13" s="140"/>
    </row>
    <row r="14" spans="1:11" s="11" customFormat="1" ht="11.25" customHeight="1" x14ac:dyDescent="0.25">
      <c r="A14" s="116"/>
      <c r="B14" s="53">
        <v>5</v>
      </c>
      <c r="C14" s="130" t="str">
        <f t="shared" si="0"/>
        <v/>
      </c>
      <c r="D14" s="139"/>
      <c r="E14" s="139"/>
      <c r="F14" s="139"/>
      <c r="G14" s="140"/>
    </row>
    <row r="15" spans="1:11" s="11" customFormat="1" ht="11.25" customHeight="1" x14ac:dyDescent="0.25">
      <c r="A15" s="116"/>
      <c r="B15" s="53">
        <v>6</v>
      </c>
      <c r="C15" s="130" t="str">
        <f t="shared" si="0"/>
        <v/>
      </c>
      <c r="D15" s="139"/>
      <c r="E15" s="139"/>
      <c r="F15" s="139"/>
      <c r="G15" s="140"/>
    </row>
    <row r="16" spans="1:11" s="11" customFormat="1" ht="11.25" customHeight="1" x14ac:dyDescent="0.25">
      <c r="A16" s="116"/>
      <c r="B16" s="53">
        <v>7</v>
      </c>
      <c r="C16" s="130" t="str">
        <f t="shared" si="0"/>
        <v/>
      </c>
      <c r="D16" s="139"/>
      <c r="E16" s="139"/>
      <c r="F16" s="139"/>
      <c r="G16" s="140"/>
    </row>
    <row r="17" spans="1:7" s="11" customFormat="1" ht="11.25" customHeight="1" x14ac:dyDescent="0.25">
      <c r="A17" s="116" t="s">
        <v>61</v>
      </c>
      <c r="B17" s="38">
        <v>8</v>
      </c>
      <c r="C17" s="39" t="str">
        <f t="shared" si="0"/>
        <v/>
      </c>
      <c r="D17" s="139"/>
      <c r="E17" s="139"/>
      <c r="F17" s="139"/>
      <c r="G17" s="140"/>
    </row>
    <row r="18" spans="1:7" s="11" customFormat="1" ht="11.25" customHeight="1" x14ac:dyDescent="0.25">
      <c r="A18" s="116" t="s">
        <v>61</v>
      </c>
      <c r="B18" s="38">
        <v>9</v>
      </c>
      <c r="C18" s="39" t="str">
        <f t="shared" si="0"/>
        <v/>
      </c>
      <c r="D18" s="139"/>
      <c r="E18" s="139"/>
      <c r="F18" s="139"/>
      <c r="G18" s="140"/>
    </row>
    <row r="19" spans="1:7" s="11" customFormat="1" ht="11.25" customHeight="1" x14ac:dyDescent="0.25">
      <c r="A19" s="116"/>
      <c r="B19" s="53">
        <v>10</v>
      </c>
      <c r="C19" s="130" t="str">
        <f t="shared" si="0"/>
        <v/>
      </c>
      <c r="D19" s="139"/>
      <c r="E19" s="139"/>
      <c r="F19" s="139"/>
      <c r="G19" s="140"/>
    </row>
    <row r="20" spans="1:7" s="11" customFormat="1" ht="11.25" customHeight="1" x14ac:dyDescent="0.25">
      <c r="A20" s="116"/>
      <c r="B20" s="53">
        <v>11</v>
      </c>
      <c r="C20" s="130" t="str">
        <f t="shared" si="0"/>
        <v/>
      </c>
      <c r="D20" s="139"/>
      <c r="E20" s="139"/>
      <c r="F20" s="139"/>
      <c r="G20" s="140"/>
    </row>
    <row r="21" spans="1:7" s="11" customFormat="1" ht="11.25" customHeight="1" x14ac:dyDescent="0.25">
      <c r="A21" s="116"/>
      <c r="B21" s="53">
        <v>12</v>
      </c>
      <c r="C21" s="130" t="str">
        <f t="shared" si="0"/>
        <v/>
      </c>
      <c r="D21" s="139"/>
      <c r="E21" s="139"/>
      <c r="F21" s="139"/>
      <c r="G21" s="140"/>
    </row>
    <row r="22" spans="1:7" s="11" customFormat="1" ht="11.25" customHeight="1" x14ac:dyDescent="0.25">
      <c r="A22" s="116"/>
      <c r="B22" s="53">
        <v>13</v>
      </c>
      <c r="C22" s="130" t="str">
        <f t="shared" si="0"/>
        <v/>
      </c>
      <c r="D22" s="139"/>
      <c r="E22" s="139"/>
      <c r="F22" s="139"/>
      <c r="G22" s="140"/>
    </row>
    <row r="23" spans="1:7" s="11" customFormat="1" ht="11.25" customHeight="1" x14ac:dyDescent="0.25">
      <c r="A23" s="116"/>
      <c r="B23" s="53">
        <v>14</v>
      </c>
      <c r="C23" s="130" t="str">
        <f t="shared" si="0"/>
        <v/>
      </c>
      <c r="D23" s="139"/>
      <c r="E23" s="139"/>
      <c r="F23" s="139"/>
      <c r="G23" s="140"/>
    </row>
    <row r="24" spans="1:7" s="11" customFormat="1" ht="11.25" customHeight="1" x14ac:dyDescent="0.25">
      <c r="A24" s="116" t="s">
        <v>61</v>
      </c>
      <c r="B24" s="38">
        <v>15</v>
      </c>
      <c r="C24" s="39" t="str">
        <f t="shared" si="0"/>
        <v/>
      </c>
      <c r="D24" s="139"/>
      <c r="E24" s="139"/>
      <c r="F24" s="139"/>
      <c r="G24" s="140"/>
    </row>
    <row r="25" spans="1:7" s="11" customFormat="1" ht="11.25" customHeight="1" x14ac:dyDescent="0.25">
      <c r="A25" s="116" t="s">
        <v>61</v>
      </c>
      <c r="B25" s="38">
        <v>16</v>
      </c>
      <c r="C25" s="39" t="str">
        <f t="shared" si="0"/>
        <v/>
      </c>
      <c r="D25" s="139"/>
      <c r="E25" s="139"/>
      <c r="F25" s="139"/>
      <c r="G25" s="140"/>
    </row>
    <row r="26" spans="1:7" s="11" customFormat="1" ht="11.25" customHeight="1" x14ac:dyDescent="0.25">
      <c r="A26" s="116"/>
      <c r="B26" s="53">
        <v>17</v>
      </c>
      <c r="C26" s="130" t="str">
        <f t="shared" si="0"/>
        <v/>
      </c>
      <c r="D26" s="139"/>
      <c r="E26" s="139"/>
      <c r="F26" s="139"/>
      <c r="G26" s="140"/>
    </row>
    <row r="27" spans="1:7" s="11" customFormat="1" ht="11.25" customHeight="1" x14ac:dyDescent="0.25">
      <c r="A27" s="116"/>
      <c r="B27" s="53">
        <v>18</v>
      </c>
      <c r="C27" s="130" t="str">
        <f t="shared" si="0"/>
        <v/>
      </c>
      <c r="D27" s="139"/>
      <c r="E27" s="139"/>
      <c r="F27" s="139"/>
      <c r="G27" s="140"/>
    </row>
    <row r="28" spans="1:7" s="11" customFormat="1" ht="11.25" customHeight="1" x14ac:dyDescent="0.25">
      <c r="A28" s="116"/>
      <c r="B28" s="53">
        <v>19</v>
      </c>
      <c r="C28" s="130" t="str">
        <f t="shared" si="0"/>
        <v/>
      </c>
      <c r="D28" s="139"/>
      <c r="E28" s="139"/>
      <c r="F28" s="139"/>
      <c r="G28" s="140"/>
    </row>
    <row r="29" spans="1:7" s="11" customFormat="1" ht="11.25" customHeight="1" x14ac:dyDescent="0.25">
      <c r="A29" s="116"/>
      <c r="B29" s="53">
        <v>20</v>
      </c>
      <c r="C29" s="130" t="str">
        <f t="shared" si="0"/>
        <v/>
      </c>
      <c r="D29" s="139"/>
      <c r="E29" s="139"/>
      <c r="F29" s="139"/>
      <c r="G29" s="140"/>
    </row>
    <row r="30" spans="1:7" s="11" customFormat="1" ht="11.25" customHeight="1" x14ac:dyDescent="0.25">
      <c r="A30" s="116"/>
      <c r="B30" s="53">
        <v>21</v>
      </c>
      <c r="C30" s="130" t="str">
        <f t="shared" si="0"/>
        <v/>
      </c>
      <c r="D30" s="139"/>
      <c r="E30" s="139"/>
      <c r="F30" s="139"/>
      <c r="G30" s="140"/>
    </row>
    <row r="31" spans="1:7" s="11" customFormat="1" ht="11.25" customHeight="1" x14ac:dyDescent="0.25">
      <c r="A31" s="116" t="s">
        <v>61</v>
      </c>
      <c r="B31" s="38">
        <v>22</v>
      </c>
      <c r="C31" s="39" t="str">
        <f t="shared" si="0"/>
        <v/>
      </c>
      <c r="D31" s="139"/>
      <c r="E31" s="139"/>
      <c r="F31" s="139"/>
      <c r="G31" s="140"/>
    </row>
    <row r="32" spans="1:7" s="11" customFormat="1" ht="11.25" customHeight="1" x14ac:dyDescent="0.25">
      <c r="A32" s="116" t="s">
        <v>61</v>
      </c>
      <c r="B32" s="38">
        <v>23</v>
      </c>
      <c r="C32" s="39" t="str">
        <f t="shared" si="0"/>
        <v/>
      </c>
      <c r="D32" s="139"/>
      <c r="E32" s="139"/>
      <c r="F32" s="139"/>
      <c r="G32" s="140"/>
    </row>
    <row r="33" spans="1:7" s="11" customFormat="1" ht="11.25" customHeight="1" x14ac:dyDescent="0.25">
      <c r="A33" s="116"/>
      <c r="B33" s="53">
        <v>24</v>
      </c>
      <c r="C33" s="130" t="str">
        <f t="shared" si="0"/>
        <v/>
      </c>
      <c r="D33" s="139"/>
      <c r="E33" s="139"/>
      <c r="F33" s="139"/>
      <c r="G33" s="140"/>
    </row>
    <row r="34" spans="1:7" s="11" customFormat="1" ht="11.25" customHeight="1" x14ac:dyDescent="0.25">
      <c r="A34" s="116"/>
      <c r="B34" s="53">
        <v>25</v>
      </c>
      <c r="C34" s="130" t="str">
        <f t="shared" si="0"/>
        <v/>
      </c>
      <c r="D34" s="139"/>
      <c r="E34" s="139"/>
      <c r="F34" s="139"/>
      <c r="G34" s="140"/>
    </row>
    <row r="35" spans="1:7" s="11" customFormat="1" ht="11.25" customHeight="1" x14ac:dyDescent="0.25">
      <c r="A35" s="116"/>
      <c r="B35" s="53">
        <v>26</v>
      </c>
      <c r="C35" s="130" t="str">
        <f t="shared" si="0"/>
        <v/>
      </c>
      <c r="D35" s="139"/>
      <c r="E35" s="139"/>
      <c r="F35" s="139"/>
      <c r="G35" s="140"/>
    </row>
    <row r="36" spans="1:7" s="11" customFormat="1" ht="11.25" customHeight="1" x14ac:dyDescent="0.25">
      <c r="A36" s="116"/>
      <c r="B36" s="53">
        <v>27</v>
      </c>
      <c r="C36" s="130"/>
      <c r="D36" s="139"/>
      <c r="E36" s="139"/>
      <c r="F36" s="139"/>
      <c r="G36" s="140"/>
    </row>
    <row r="37" spans="1:7" s="11" customFormat="1" ht="11.25" customHeight="1" thickBot="1" x14ac:dyDescent="0.3">
      <c r="A37" s="118"/>
      <c r="B37" s="94">
        <v>28</v>
      </c>
      <c r="C37" s="126" t="str">
        <f>IF(SUM(D37:G37)=0,"",SUM(D37:G37))</f>
        <v/>
      </c>
      <c r="D37" s="142"/>
      <c r="E37" s="142"/>
      <c r="F37" s="142"/>
      <c r="G37" s="143"/>
    </row>
    <row r="38" spans="1:7" s="11" customFormat="1" ht="11.25" customHeight="1" x14ac:dyDescent="0.25">
      <c r="A38" s="95"/>
      <c r="B38" s="96"/>
      <c r="C38" s="34"/>
      <c r="D38" s="34"/>
      <c r="E38" s="35"/>
      <c r="F38" s="35"/>
      <c r="G38" s="69"/>
    </row>
    <row r="39" spans="1:7" s="4" customFormat="1" ht="11.25" customHeight="1" thickBot="1" x14ac:dyDescent="0.3">
      <c r="A39" s="24"/>
      <c r="B39" s="75" t="s">
        <v>32</v>
      </c>
      <c r="C39" s="17">
        <f>SUM(C10:C37)</f>
        <v>0</v>
      </c>
      <c r="D39" s="18">
        <f>SUM(D10:D37)</f>
        <v>0</v>
      </c>
      <c r="E39" s="19">
        <f>SUM(E10:E37)</f>
        <v>0</v>
      </c>
      <c r="F39" s="19">
        <f>SUM(F10:F37)</f>
        <v>0</v>
      </c>
      <c r="G39" s="20">
        <f>SUM(G10:G37)</f>
        <v>0</v>
      </c>
    </row>
    <row r="40" spans="1:7" s="11" customFormat="1" ht="11.25" customHeight="1" x14ac:dyDescent="0.25"/>
    <row r="41" spans="1:7" s="11" customFormat="1" ht="11.25" customHeight="1" x14ac:dyDescent="0.25">
      <c r="A41" s="11" t="s">
        <v>62</v>
      </c>
      <c r="B41" s="11" t="s">
        <v>63</v>
      </c>
    </row>
    <row r="42" spans="1:7" s="11" customFormat="1" ht="11.25" customHeight="1" x14ac:dyDescent="0.25">
      <c r="A42" s="11" t="s">
        <v>64</v>
      </c>
      <c r="B42" s="11" t="s">
        <v>65</v>
      </c>
    </row>
    <row r="43" spans="1:7" s="11" customFormat="1" ht="11.25" customHeight="1" x14ac:dyDescent="0.25">
      <c r="A43" s="11" t="s">
        <v>66</v>
      </c>
      <c r="B43" s="11" t="s">
        <v>67</v>
      </c>
    </row>
    <row r="44" spans="1:7" s="3" customFormat="1" ht="11.25" customHeight="1" x14ac:dyDescent="0.25">
      <c r="A44" s="11" t="s">
        <v>68</v>
      </c>
      <c r="B44" s="11" t="s">
        <v>69</v>
      </c>
      <c r="C44" s="11"/>
      <c r="D44" s="11"/>
      <c r="E44" s="11"/>
      <c r="F44" s="11"/>
      <c r="G44" s="11"/>
    </row>
    <row r="45" spans="1:7" s="3" customFormat="1" ht="11.25" customHeight="1" x14ac:dyDescent="0.25">
      <c r="A45" s="11" t="s">
        <v>70</v>
      </c>
      <c r="B45" s="11" t="s">
        <v>71</v>
      </c>
      <c r="C45" s="11"/>
      <c r="D45" s="11"/>
      <c r="E45" s="11"/>
      <c r="F45" s="11"/>
      <c r="G45" s="11"/>
    </row>
    <row r="46" spans="1:7" s="3" customFormat="1" ht="11.5" x14ac:dyDescent="0.25">
      <c r="A46" s="11" t="s">
        <v>72</v>
      </c>
      <c r="B46" s="11" t="s">
        <v>73</v>
      </c>
      <c r="C46" s="11"/>
      <c r="D46" s="11"/>
      <c r="E46" s="11"/>
      <c r="F46" s="11"/>
      <c r="G46" s="11"/>
    </row>
    <row r="47" spans="1:7" s="3" customFormat="1" ht="11.5" x14ac:dyDescent="0.25">
      <c r="A47" s="11"/>
      <c r="B47" s="11"/>
      <c r="C47" s="11"/>
      <c r="D47" s="11"/>
      <c r="E47" s="11"/>
      <c r="F47" s="11"/>
      <c r="G47" s="11"/>
    </row>
    <row r="48" spans="1:7" s="3" customFormat="1" ht="11.5" x14ac:dyDescent="0.25">
      <c r="A48" s="11"/>
      <c r="B48" s="11"/>
      <c r="C48" s="11"/>
      <c r="D48" s="11"/>
      <c r="E48" s="11"/>
      <c r="F48" s="11"/>
      <c r="G48" s="11"/>
    </row>
    <row r="49" spans="2:5" s="3" customFormat="1" x14ac:dyDescent="0.25">
      <c r="B49" s="8"/>
      <c r="C49" s="8"/>
      <c r="D49" s="8"/>
      <c r="E49"/>
    </row>
    <row r="50" spans="2:5" s="3" customFormat="1" x14ac:dyDescent="0.25">
      <c r="B50" s="8"/>
      <c r="C50" s="8"/>
      <c r="D50" s="8"/>
      <c r="E50"/>
    </row>
  </sheetData>
  <sheetProtection algorithmName="SHA-512" hashValue="oAEdTDw1WW8kWGxALBfCV3Meh87GHVPTvXNU0OILW6D8xoRY0Wn1SArUOrz61TaX4AMyoXX6sJU7MpjPyywQzA==" saltValue="9moKAqsqfak+bbGfPTkVMQ==" spinCount="100000" sheet="1" objects="1" scenarios="1"/>
  <conditionalFormatting sqref="A10:A37">
    <cfRule type="cellIs" dxfId="54" priority="12" stopIfTrue="1" operator="equal">
      <formula>"k"</formula>
    </cfRule>
    <cfRule type="cellIs" dxfId="53" priority="13" stopIfTrue="1" operator="equal">
      <formula>"f"</formula>
    </cfRule>
    <cfRule type="cellIs" dxfId="52" priority="14" stopIfTrue="1" operator="equal">
      <formula>"x"</formula>
    </cfRule>
  </conditionalFormatting>
  <conditionalFormatting sqref="G5 J5">
    <cfRule type="cellIs" dxfId="51" priority="1" operator="lessThan">
      <formula>-2.08333333333333</formula>
    </cfRule>
    <cfRule type="cellIs" dxfId="50" priority="2" operator="greaterThan">
      <formula>2.08333333333333</formula>
    </cfRule>
  </conditionalFormatting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view="pageLayout" zoomScale="120" zoomScaleNormal="100" zoomScalePageLayoutView="120" workbookViewId="0">
      <selection activeCell="H2" sqref="H2"/>
    </sheetView>
  </sheetViews>
  <sheetFormatPr baseColWidth="10" defaultColWidth="11.36328125" defaultRowHeight="12.5" x14ac:dyDescent="0.25"/>
  <cols>
    <col min="1" max="1" width="3.36328125" customWidth="1"/>
    <col min="2" max="2" width="10.26953125" customWidth="1"/>
    <col min="3" max="11" width="13" customWidth="1"/>
  </cols>
  <sheetData>
    <row r="1" spans="1:11" s="37" customFormat="1" ht="22.5" customHeight="1" x14ac:dyDescent="0.25">
      <c r="A1" s="37" t="s">
        <v>0</v>
      </c>
    </row>
    <row r="2" spans="1:11" s="29" customFormat="1" ht="11.25" customHeight="1" x14ac:dyDescent="0.25">
      <c r="B2" s="29" t="s">
        <v>75</v>
      </c>
      <c r="C2" s="33">
        <f>Jahr!B5</f>
        <v>2026</v>
      </c>
      <c r="D2" s="29" t="s">
        <v>52</v>
      </c>
      <c r="E2" s="33">
        <f>COUNTIF(A10:A40,"")+(COUNTIF(A10:A40,"f/2"))+(COUNTIF(A10:A40,"x/2"))*0.5+(COUNTIF(A10:A40,"k/2"))+(COUNTIF(A10:A40,"k")+(COUNTIF(A10:A40,"f")))</f>
        <v>20.5</v>
      </c>
      <c r="F2" s="36" t="s">
        <v>53</v>
      </c>
      <c r="G2" s="33">
        <f>COUNTIF(A10:A40,"k")+COUNTIF(A10:A40,"k/2")*0.5</f>
        <v>0</v>
      </c>
      <c r="J2" s="4"/>
      <c r="K2" s="11"/>
    </row>
    <row r="3" spans="1:11" s="29" customFormat="1" ht="11.25" customHeight="1" x14ac:dyDescent="0.25">
      <c r="B3" s="33" t="str">
        <f>Jahr!B6</f>
        <v>Martina Muster</v>
      </c>
      <c r="C3" s="33"/>
      <c r="D3" s="29" t="s">
        <v>54</v>
      </c>
      <c r="E3" s="33">
        <f>COUNTIF(A10:A40,"")+(COUNTIF(A10:A40,"f/2"))*0.5+(COUNTIF(A10:A40,"x/2"))*0.5+(COUNTIF(A10:A40,"k/2"))*0.5</f>
        <v>20.5</v>
      </c>
      <c r="F3" s="29" t="s">
        <v>55</v>
      </c>
      <c r="G3" s="33">
        <f>COUNTIF(A10:A40,"f")+COUNTIF(A10:A40,"f/2")*0.5</f>
        <v>0</v>
      </c>
      <c r="J3" s="4"/>
      <c r="K3" s="30"/>
    </row>
    <row r="4" spans="1:11" s="11" customFormat="1" ht="11.25" customHeight="1" x14ac:dyDescent="0.25">
      <c r="B4" s="29"/>
      <c r="C4" s="29"/>
      <c r="D4" s="29" t="s">
        <v>56</v>
      </c>
      <c r="E4" s="32">
        <f>C42</f>
        <v>0</v>
      </c>
      <c r="F4" s="32" t="s">
        <v>57</v>
      </c>
      <c r="G4" s="106">
        <f>-(E5-E4)</f>
        <v>-7.1750000000000007</v>
      </c>
      <c r="J4" s="51"/>
      <c r="K4" s="4"/>
    </row>
    <row r="5" spans="1:11" s="11" customFormat="1" ht="11.25" customHeight="1" x14ac:dyDescent="0.25">
      <c r="B5" s="29"/>
      <c r="C5" s="29"/>
      <c r="D5" s="29" t="s">
        <v>58</v>
      </c>
      <c r="E5" s="32">
        <f>E3*Jahr!F5*Jahr!F7</f>
        <v>7.1750000000000007</v>
      </c>
      <c r="F5" s="29" t="s">
        <v>17</v>
      </c>
      <c r="G5" s="107">
        <f>Februar!G5+G4</f>
        <v>-22.225000000000001</v>
      </c>
      <c r="J5" s="52"/>
    </row>
    <row r="6" spans="1:11" s="11" customFormat="1" ht="11.25" customHeight="1" thickBot="1" x14ac:dyDescent="0.3">
      <c r="B6" s="29"/>
      <c r="C6" s="29"/>
    </row>
    <row r="7" spans="1:11" s="5" customFormat="1" ht="11.25" customHeight="1" x14ac:dyDescent="0.3">
      <c r="A7" s="21"/>
      <c r="B7" s="22" t="s">
        <v>59</v>
      </c>
      <c r="C7" s="23" t="s">
        <v>32</v>
      </c>
      <c r="D7" s="120" t="s">
        <v>33</v>
      </c>
      <c r="E7" s="121" t="s">
        <v>34</v>
      </c>
      <c r="F7" s="121" t="s">
        <v>35</v>
      </c>
      <c r="G7" s="122" t="s">
        <v>36</v>
      </c>
    </row>
    <row r="8" spans="1:11" s="5" customFormat="1" ht="11.25" customHeight="1" x14ac:dyDescent="0.25">
      <c r="A8" s="93"/>
      <c r="B8" s="6"/>
      <c r="C8" s="13" t="s">
        <v>37</v>
      </c>
      <c r="D8" s="6" t="s">
        <v>60</v>
      </c>
      <c r="E8" s="13" t="s">
        <v>39</v>
      </c>
      <c r="F8" s="13" t="s">
        <v>40</v>
      </c>
      <c r="G8" s="119" t="s">
        <v>41</v>
      </c>
    </row>
    <row r="9" spans="1:11" s="5" customFormat="1" ht="11.25" customHeight="1" thickBot="1" x14ac:dyDescent="0.3">
      <c r="A9" s="27"/>
      <c r="B9" s="6"/>
      <c r="C9" s="13"/>
      <c r="D9" s="25" t="s">
        <v>42</v>
      </c>
      <c r="E9" s="25" t="s">
        <v>43</v>
      </c>
      <c r="F9" s="25"/>
      <c r="G9" s="28"/>
    </row>
    <row r="10" spans="1:11" s="11" customFormat="1" ht="11.25" customHeight="1" x14ac:dyDescent="0.25">
      <c r="A10" s="117" t="s">
        <v>61</v>
      </c>
      <c r="B10" s="76">
        <v>1</v>
      </c>
      <c r="C10" s="131" t="str">
        <f t="shared" ref="C10:C40" si="0">IF(SUM(D10:G10)=0,"",SUM(D10:G10))</f>
        <v/>
      </c>
      <c r="D10" s="136"/>
      <c r="E10" s="136"/>
      <c r="F10" s="136"/>
      <c r="G10" s="137"/>
    </row>
    <row r="11" spans="1:11" s="11" customFormat="1" ht="11.25" customHeight="1" x14ac:dyDescent="0.25">
      <c r="A11" s="116" t="s">
        <v>61</v>
      </c>
      <c r="B11" s="38">
        <v>2</v>
      </c>
      <c r="C11" s="141" t="str">
        <f t="shared" si="0"/>
        <v/>
      </c>
      <c r="D11" s="139"/>
      <c r="E11" s="139"/>
      <c r="F11" s="139"/>
      <c r="G11" s="140"/>
    </row>
    <row r="12" spans="1:11" s="11" customFormat="1" ht="11.25" customHeight="1" x14ac:dyDescent="0.25">
      <c r="A12" s="116"/>
      <c r="B12" s="53">
        <v>3</v>
      </c>
      <c r="C12" s="138" t="str">
        <f t="shared" si="0"/>
        <v/>
      </c>
      <c r="D12" s="139"/>
      <c r="E12" s="139"/>
      <c r="F12" s="139"/>
      <c r="G12" s="140"/>
    </row>
    <row r="13" spans="1:11" s="11" customFormat="1" ht="11.25" customHeight="1" x14ac:dyDescent="0.25">
      <c r="A13" s="116" t="s">
        <v>76</v>
      </c>
      <c r="B13" s="53">
        <v>4</v>
      </c>
      <c r="C13" s="138" t="str">
        <f t="shared" si="0"/>
        <v/>
      </c>
      <c r="D13" s="139"/>
      <c r="E13" s="139"/>
      <c r="F13" s="139"/>
      <c r="G13" s="140"/>
    </row>
    <row r="14" spans="1:11" s="11" customFormat="1" ht="11.25" customHeight="1" x14ac:dyDescent="0.25">
      <c r="A14" s="116"/>
      <c r="B14" s="53">
        <v>5</v>
      </c>
      <c r="C14" s="138" t="str">
        <f t="shared" si="0"/>
        <v/>
      </c>
      <c r="D14" s="139"/>
      <c r="E14" s="139"/>
      <c r="F14" s="139"/>
      <c r="G14" s="140"/>
    </row>
    <row r="15" spans="1:11" s="11" customFormat="1" ht="11.25" customHeight="1" x14ac:dyDescent="0.25">
      <c r="A15" s="116"/>
      <c r="B15" s="53">
        <v>6</v>
      </c>
      <c r="C15" s="138" t="str">
        <f t="shared" si="0"/>
        <v/>
      </c>
      <c r="D15" s="139"/>
      <c r="E15" s="139"/>
      <c r="F15" s="139"/>
      <c r="G15" s="140"/>
    </row>
    <row r="16" spans="1:11" s="11" customFormat="1" ht="11.25" customHeight="1" x14ac:dyDescent="0.25">
      <c r="A16" s="116"/>
      <c r="B16" s="53">
        <v>7</v>
      </c>
      <c r="C16" s="138" t="str">
        <f t="shared" si="0"/>
        <v/>
      </c>
      <c r="D16" s="139"/>
      <c r="E16" s="139"/>
      <c r="F16" s="139"/>
      <c r="G16" s="140"/>
    </row>
    <row r="17" spans="1:7" s="11" customFormat="1" ht="11.25" customHeight="1" x14ac:dyDescent="0.25">
      <c r="A17" s="116" t="s">
        <v>61</v>
      </c>
      <c r="B17" s="38">
        <v>8</v>
      </c>
      <c r="C17" s="141" t="str">
        <f t="shared" si="0"/>
        <v/>
      </c>
      <c r="D17" s="139"/>
      <c r="E17" s="139"/>
      <c r="F17" s="139"/>
      <c r="G17" s="140"/>
    </row>
    <row r="18" spans="1:7" s="11" customFormat="1" ht="11.25" customHeight="1" x14ac:dyDescent="0.25">
      <c r="A18" s="116" t="s">
        <v>61</v>
      </c>
      <c r="B18" s="38">
        <v>9</v>
      </c>
      <c r="C18" s="141" t="str">
        <f t="shared" si="0"/>
        <v/>
      </c>
      <c r="D18" s="139"/>
      <c r="E18" s="139"/>
      <c r="F18" s="139"/>
      <c r="G18" s="140"/>
    </row>
    <row r="19" spans="1:7" s="11" customFormat="1" ht="11.25" customHeight="1" x14ac:dyDescent="0.25">
      <c r="A19" s="116"/>
      <c r="B19" s="53">
        <v>10</v>
      </c>
      <c r="C19" s="138" t="str">
        <f t="shared" si="0"/>
        <v/>
      </c>
      <c r="D19" s="139"/>
      <c r="E19" s="139"/>
      <c r="F19" s="139"/>
      <c r="G19" s="140"/>
    </row>
    <row r="20" spans="1:7" s="11" customFormat="1" ht="11.25" customHeight="1" x14ac:dyDescent="0.25">
      <c r="A20" s="116"/>
      <c r="B20" s="53">
        <v>11</v>
      </c>
      <c r="C20" s="138" t="str">
        <f t="shared" si="0"/>
        <v/>
      </c>
      <c r="D20" s="139"/>
      <c r="E20" s="139"/>
      <c r="F20" s="139"/>
      <c r="G20" s="140"/>
    </row>
    <row r="21" spans="1:7" s="11" customFormat="1" ht="11.25" customHeight="1" x14ac:dyDescent="0.25">
      <c r="A21" s="116"/>
      <c r="B21" s="53">
        <v>12</v>
      </c>
      <c r="C21" s="138" t="str">
        <f t="shared" si="0"/>
        <v/>
      </c>
      <c r="D21" s="139"/>
      <c r="E21" s="139"/>
      <c r="F21" s="139"/>
      <c r="G21" s="140"/>
    </row>
    <row r="22" spans="1:7" s="11" customFormat="1" ht="11.25" customHeight="1" x14ac:dyDescent="0.25">
      <c r="A22" s="116"/>
      <c r="B22" s="53">
        <v>13</v>
      </c>
      <c r="C22" s="138" t="str">
        <f t="shared" si="0"/>
        <v/>
      </c>
      <c r="D22" s="139"/>
      <c r="E22" s="139"/>
      <c r="F22" s="139"/>
      <c r="G22" s="140"/>
    </row>
    <row r="23" spans="1:7" s="11" customFormat="1" ht="11.25" customHeight="1" x14ac:dyDescent="0.25">
      <c r="A23" s="116"/>
      <c r="B23" s="53">
        <v>14</v>
      </c>
      <c r="C23" s="138" t="str">
        <f t="shared" si="0"/>
        <v/>
      </c>
      <c r="D23" s="139"/>
      <c r="E23" s="139"/>
      <c r="F23" s="139"/>
      <c r="G23" s="140"/>
    </row>
    <row r="24" spans="1:7" s="11" customFormat="1" ht="11.25" customHeight="1" x14ac:dyDescent="0.25">
      <c r="A24" s="116" t="s">
        <v>61</v>
      </c>
      <c r="B24" s="38">
        <v>15</v>
      </c>
      <c r="C24" s="141" t="str">
        <f t="shared" si="0"/>
        <v/>
      </c>
      <c r="D24" s="139"/>
      <c r="E24" s="139"/>
      <c r="F24" s="139"/>
      <c r="G24" s="140"/>
    </row>
    <row r="25" spans="1:7" s="11" customFormat="1" ht="11.25" customHeight="1" x14ac:dyDescent="0.25">
      <c r="A25" s="116" t="s">
        <v>61</v>
      </c>
      <c r="B25" s="38">
        <v>16</v>
      </c>
      <c r="C25" s="141" t="str">
        <f t="shared" si="0"/>
        <v/>
      </c>
      <c r="D25" s="139"/>
      <c r="E25" s="139"/>
      <c r="F25" s="139"/>
      <c r="G25" s="140"/>
    </row>
    <row r="26" spans="1:7" s="11" customFormat="1" ht="11.25" customHeight="1" x14ac:dyDescent="0.25">
      <c r="A26" s="116"/>
      <c r="B26" s="53">
        <v>17</v>
      </c>
      <c r="C26" s="138" t="str">
        <f t="shared" si="0"/>
        <v/>
      </c>
      <c r="D26" s="139"/>
      <c r="E26" s="139"/>
      <c r="F26" s="139"/>
      <c r="G26" s="140"/>
    </row>
    <row r="27" spans="1:7" s="11" customFormat="1" ht="11.25" customHeight="1" x14ac:dyDescent="0.25">
      <c r="A27" s="116"/>
      <c r="B27" s="53">
        <v>18</v>
      </c>
      <c r="C27" s="138" t="str">
        <f t="shared" si="0"/>
        <v/>
      </c>
      <c r="D27" s="139"/>
      <c r="E27" s="139"/>
      <c r="F27" s="139"/>
      <c r="G27" s="140"/>
    </row>
    <row r="28" spans="1:7" s="11" customFormat="1" ht="11.25" customHeight="1" x14ac:dyDescent="0.25">
      <c r="A28" s="116"/>
      <c r="B28" s="53">
        <v>19</v>
      </c>
      <c r="C28" s="138" t="str">
        <f t="shared" si="0"/>
        <v/>
      </c>
      <c r="D28" s="139"/>
      <c r="E28" s="139"/>
      <c r="F28" s="139"/>
      <c r="G28" s="140"/>
    </row>
    <row r="29" spans="1:7" s="11" customFormat="1" ht="11.25" customHeight="1" x14ac:dyDescent="0.25">
      <c r="A29" s="116"/>
      <c r="B29" s="53">
        <v>20</v>
      </c>
      <c r="C29" s="138" t="str">
        <f t="shared" si="0"/>
        <v/>
      </c>
      <c r="D29" s="139"/>
      <c r="E29" s="139"/>
      <c r="F29" s="139"/>
      <c r="G29" s="140"/>
    </row>
    <row r="30" spans="1:7" s="11" customFormat="1" ht="11.25" customHeight="1" x14ac:dyDescent="0.25">
      <c r="A30" s="116"/>
      <c r="B30" s="53">
        <v>21</v>
      </c>
      <c r="C30" s="138" t="str">
        <f t="shared" si="0"/>
        <v/>
      </c>
      <c r="D30" s="139"/>
      <c r="E30" s="139"/>
      <c r="F30" s="139"/>
      <c r="G30" s="140"/>
    </row>
    <row r="31" spans="1:7" s="11" customFormat="1" ht="11.25" customHeight="1" x14ac:dyDescent="0.25">
      <c r="A31" s="116" t="s">
        <v>61</v>
      </c>
      <c r="B31" s="38">
        <v>22</v>
      </c>
      <c r="C31" s="141" t="str">
        <f t="shared" si="0"/>
        <v/>
      </c>
      <c r="D31" s="139"/>
      <c r="E31" s="139"/>
      <c r="F31" s="139"/>
      <c r="G31" s="140"/>
    </row>
    <row r="32" spans="1:7" s="11" customFormat="1" ht="11.25" customHeight="1" x14ac:dyDescent="0.25">
      <c r="A32" s="116" t="s">
        <v>61</v>
      </c>
      <c r="B32" s="38">
        <v>23</v>
      </c>
      <c r="C32" s="141" t="str">
        <f t="shared" si="0"/>
        <v/>
      </c>
      <c r="D32" s="139"/>
      <c r="E32" s="139"/>
      <c r="F32" s="139"/>
      <c r="G32" s="140"/>
    </row>
    <row r="33" spans="1:7" s="11" customFormat="1" ht="11.25" customHeight="1" x14ac:dyDescent="0.25">
      <c r="A33" s="116"/>
      <c r="B33" s="53">
        <v>24</v>
      </c>
      <c r="C33" s="138" t="str">
        <f t="shared" si="0"/>
        <v/>
      </c>
      <c r="D33" s="139"/>
      <c r="E33" s="139"/>
      <c r="F33" s="139"/>
      <c r="G33" s="140"/>
    </row>
    <row r="34" spans="1:7" s="11" customFormat="1" ht="11.25" customHeight="1" x14ac:dyDescent="0.25">
      <c r="A34" s="116"/>
      <c r="B34" s="53">
        <v>25</v>
      </c>
      <c r="C34" s="138" t="str">
        <f t="shared" si="0"/>
        <v/>
      </c>
      <c r="D34" s="139"/>
      <c r="E34" s="139"/>
      <c r="F34" s="139"/>
      <c r="G34" s="140"/>
    </row>
    <row r="35" spans="1:7" s="11" customFormat="1" ht="11.25" customHeight="1" x14ac:dyDescent="0.25">
      <c r="A35" s="116"/>
      <c r="B35" s="53">
        <v>26</v>
      </c>
      <c r="C35" s="138" t="str">
        <f t="shared" si="0"/>
        <v/>
      </c>
      <c r="D35" s="139"/>
      <c r="E35" s="139"/>
      <c r="F35" s="139"/>
      <c r="G35" s="140"/>
    </row>
    <row r="36" spans="1:7" s="11" customFormat="1" ht="11.25" customHeight="1" x14ac:dyDescent="0.25">
      <c r="A36" s="116"/>
      <c r="B36" s="53">
        <v>27</v>
      </c>
      <c r="C36" s="138" t="str">
        <f t="shared" si="0"/>
        <v/>
      </c>
      <c r="D36" s="139"/>
      <c r="E36" s="139"/>
      <c r="F36" s="139"/>
      <c r="G36" s="140"/>
    </row>
    <row r="37" spans="1:7" s="11" customFormat="1" ht="11.25" customHeight="1" x14ac:dyDescent="0.25">
      <c r="A37" s="116"/>
      <c r="B37" s="53">
        <v>28</v>
      </c>
      <c r="C37" s="138" t="str">
        <f t="shared" si="0"/>
        <v/>
      </c>
      <c r="D37" s="139"/>
      <c r="E37" s="139"/>
      <c r="F37" s="139"/>
      <c r="G37" s="140"/>
    </row>
    <row r="38" spans="1:7" s="11" customFormat="1" ht="11.25" customHeight="1" x14ac:dyDescent="0.25">
      <c r="A38" s="116" t="s">
        <v>61</v>
      </c>
      <c r="B38" s="38">
        <v>29</v>
      </c>
      <c r="C38" s="141" t="str">
        <f t="shared" si="0"/>
        <v/>
      </c>
      <c r="D38" s="139"/>
      <c r="E38" s="139"/>
      <c r="F38" s="139"/>
      <c r="G38" s="140"/>
    </row>
    <row r="39" spans="1:7" s="11" customFormat="1" ht="11.25" customHeight="1" x14ac:dyDescent="0.25">
      <c r="A39" s="116" t="s">
        <v>61</v>
      </c>
      <c r="B39" s="38">
        <v>30</v>
      </c>
      <c r="C39" s="141" t="str">
        <f t="shared" si="0"/>
        <v/>
      </c>
      <c r="D39" s="139"/>
      <c r="E39" s="139"/>
      <c r="F39" s="139"/>
      <c r="G39" s="140"/>
    </row>
    <row r="40" spans="1:7" s="11" customFormat="1" ht="11.25" customHeight="1" thickBot="1" x14ac:dyDescent="0.3">
      <c r="A40" s="118"/>
      <c r="B40" s="94">
        <v>31</v>
      </c>
      <c r="C40" s="19" t="str">
        <f t="shared" si="0"/>
        <v/>
      </c>
      <c r="D40" s="142"/>
      <c r="E40" s="142"/>
      <c r="F40" s="142"/>
      <c r="G40" s="143"/>
    </row>
    <row r="41" spans="1:7" s="11" customFormat="1" ht="11.25" customHeight="1" x14ac:dyDescent="0.25">
      <c r="A41" s="95"/>
      <c r="B41" s="96"/>
      <c r="C41" s="34"/>
      <c r="D41" s="34"/>
      <c r="E41" s="35"/>
      <c r="F41" s="35"/>
      <c r="G41" s="69"/>
    </row>
    <row r="42" spans="1:7" s="4" customFormat="1" ht="11.25" customHeight="1" thickBot="1" x14ac:dyDescent="0.3">
      <c r="A42" s="24"/>
      <c r="B42" s="75" t="s">
        <v>32</v>
      </c>
      <c r="C42" s="17">
        <f t="shared" ref="C42:G42" si="1">SUM(C10:C40)</f>
        <v>0</v>
      </c>
      <c r="D42" s="18">
        <f t="shared" si="1"/>
        <v>0</v>
      </c>
      <c r="E42" s="19">
        <f t="shared" si="1"/>
        <v>0</v>
      </c>
      <c r="F42" s="19">
        <f t="shared" si="1"/>
        <v>0</v>
      </c>
      <c r="G42" s="20">
        <f t="shared" si="1"/>
        <v>0</v>
      </c>
    </row>
    <row r="43" spans="1:7" s="11" customFormat="1" ht="11.25" customHeight="1" x14ac:dyDescent="0.25"/>
    <row r="44" spans="1:7" s="11" customFormat="1" ht="11.25" customHeight="1" x14ac:dyDescent="0.25">
      <c r="A44" s="11" t="s">
        <v>62</v>
      </c>
      <c r="B44" s="11" t="s">
        <v>63</v>
      </c>
    </row>
    <row r="45" spans="1:7" s="11" customFormat="1" ht="11.25" customHeight="1" x14ac:dyDescent="0.25">
      <c r="A45" s="11" t="s">
        <v>64</v>
      </c>
      <c r="B45" s="11" t="s">
        <v>65</v>
      </c>
    </row>
    <row r="46" spans="1:7" s="11" customFormat="1" ht="11.25" customHeight="1" x14ac:dyDescent="0.25">
      <c r="A46" s="11" t="s">
        <v>66</v>
      </c>
      <c r="B46" s="11" t="s">
        <v>67</v>
      </c>
    </row>
    <row r="47" spans="1:7" s="3" customFormat="1" ht="11.25" customHeight="1" x14ac:dyDescent="0.25">
      <c r="A47" s="11" t="s">
        <v>68</v>
      </c>
      <c r="B47" s="11" t="s">
        <v>69</v>
      </c>
      <c r="C47" s="11"/>
      <c r="D47" s="11"/>
      <c r="E47" s="11"/>
      <c r="F47" s="11"/>
      <c r="G47" s="11"/>
    </row>
    <row r="48" spans="1:7" s="3" customFormat="1" ht="11.25" customHeight="1" x14ac:dyDescent="0.25">
      <c r="A48" s="11" t="s">
        <v>70</v>
      </c>
      <c r="B48" s="11" t="s">
        <v>71</v>
      </c>
      <c r="C48" s="11"/>
      <c r="D48" s="11"/>
      <c r="E48" s="11"/>
      <c r="F48" s="11"/>
      <c r="G48" s="11"/>
    </row>
    <row r="49" spans="1:5" s="3" customFormat="1" ht="11.5" x14ac:dyDescent="0.25">
      <c r="A49" s="11" t="s">
        <v>72</v>
      </c>
      <c r="B49" s="11" t="s">
        <v>73</v>
      </c>
      <c r="C49" s="11"/>
      <c r="D49" s="11"/>
      <c r="E49" s="11"/>
    </row>
    <row r="50" spans="1:5" s="3" customFormat="1" ht="11.5" x14ac:dyDescent="0.25">
      <c r="A50" s="11"/>
      <c r="B50" s="11"/>
      <c r="C50" s="11"/>
      <c r="D50" s="11"/>
      <c r="E50" s="11"/>
    </row>
    <row r="51" spans="1:5" s="3" customFormat="1" ht="11.5" x14ac:dyDescent="0.25">
      <c r="A51" s="11"/>
      <c r="B51" s="11"/>
      <c r="C51" s="11"/>
      <c r="D51" s="11"/>
      <c r="E51" s="11"/>
    </row>
    <row r="52" spans="1:5" s="3" customFormat="1" x14ac:dyDescent="0.25">
      <c r="A52" s="11"/>
      <c r="B52" s="8"/>
      <c r="C52" s="8"/>
      <c r="D52" s="8"/>
      <c r="E52"/>
    </row>
    <row r="53" spans="1:5" s="3" customFormat="1" x14ac:dyDescent="0.25">
      <c r="A53" s="11"/>
      <c r="B53" s="8"/>
      <c r="C53" s="8"/>
      <c r="D53" s="8"/>
      <c r="E53"/>
    </row>
  </sheetData>
  <sheetProtection algorithmName="SHA-512" hashValue="gTLqbwFBW4JgwCgDdFXG08/aLPsAjIQbdSw0wp/LubSug2wnS7sw3CDfcgnHsMNcxVL9lA0pS4wSYocUKlPWkA==" saltValue="huXPhuViS76wXlfnTF6zQA==" spinCount="100000" sheet="1" objects="1" scenarios="1"/>
  <conditionalFormatting sqref="A10:A40">
    <cfRule type="cellIs" dxfId="49" priority="9" stopIfTrue="1" operator="equal">
      <formula>"x"</formula>
    </cfRule>
    <cfRule type="cellIs" dxfId="48" priority="10" stopIfTrue="1" operator="equal">
      <formula>"k"</formula>
    </cfRule>
    <cfRule type="cellIs" dxfId="47" priority="11" stopIfTrue="1" operator="equal">
      <formula>"f"</formula>
    </cfRule>
  </conditionalFormatting>
  <conditionalFormatting sqref="G5 J5">
    <cfRule type="cellIs" dxfId="46" priority="1" operator="lessThan">
      <formula>-2.08333333333333</formula>
    </cfRule>
    <cfRule type="cellIs" dxfId="45" priority="2" operator="greaterThan">
      <formula>2.08333333333333</formula>
    </cfRule>
  </conditionalFormatting>
  <pageMargins left="0.78740157480314965" right="0.78740157480314965" top="0.39370078740157483" bottom="0.19097222222222221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Layout" zoomScale="120" zoomScaleNormal="100" zoomScalePageLayoutView="120" workbookViewId="0">
      <selection activeCell="H2" sqref="H2"/>
    </sheetView>
  </sheetViews>
  <sheetFormatPr baseColWidth="10" defaultColWidth="11.36328125" defaultRowHeight="12.5" x14ac:dyDescent="0.25"/>
  <cols>
    <col min="1" max="1" width="3.36328125" customWidth="1"/>
    <col min="2" max="2" width="10.26953125" customWidth="1"/>
    <col min="3" max="11" width="13" customWidth="1"/>
  </cols>
  <sheetData>
    <row r="1" spans="1:11" s="37" customFormat="1" ht="22.5" customHeight="1" x14ac:dyDescent="0.25">
      <c r="A1" s="37" t="s">
        <v>0</v>
      </c>
    </row>
    <row r="2" spans="1:11" s="29" customFormat="1" ht="11.25" customHeight="1" x14ac:dyDescent="0.25">
      <c r="B2" s="29" t="s">
        <v>77</v>
      </c>
      <c r="C2" s="33">
        <f>Jahr!B5</f>
        <v>2026</v>
      </c>
      <c r="D2" s="29" t="s">
        <v>52</v>
      </c>
      <c r="E2" s="33">
        <f>COUNTIF(A10:A39,"")+(COUNTIF(A10:A39,"f/2"))+(COUNTIF(A10:A39,"x/2"))*0.5+(COUNTIF(A10:A39,"k/2"))+(COUNTIF(A10:A39,"k")+(COUNTIF(A10:A39,"f")))</f>
        <v>20</v>
      </c>
      <c r="F2" s="36" t="s">
        <v>53</v>
      </c>
      <c r="G2" s="33">
        <f>COUNTIF(A10:A40,"k")+COUNTIF(A10:A40,"k/2")*0.5</f>
        <v>0</v>
      </c>
      <c r="J2" s="4"/>
      <c r="K2" s="11"/>
    </row>
    <row r="3" spans="1:11" s="29" customFormat="1" ht="11.25" customHeight="1" x14ac:dyDescent="0.25">
      <c r="B3" s="33" t="str">
        <f>Jahr!B6</f>
        <v>Martina Muster</v>
      </c>
      <c r="C3" s="33"/>
      <c r="D3" s="29" t="s">
        <v>54</v>
      </c>
      <c r="E3" s="33">
        <f>COUNTIF(A10:A39,"")+(COUNTIF(A10:A39,"f/2"))*0.5+(COUNTIF(A10:A39,"x/2"))*0.5+(COUNTIF(A10:A39,"k/2"))*0.5</f>
        <v>20</v>
      </c>
      <c r="F3" s="29" t="s">
        <v>55</v>
      </c>
      <c r="G3" s="33">
        <f>COUNTIF(A10:A40,"f")+COUNTIF(A10:A40,"f/2")*0.5</f>
        <v>0</v>
      </c>
      <c r="J3" s="4"/>
      <c r="K3" s="30"/>
    </row>
    <row r="4" spans="1:11" s="11" customFormat="1" ht="11.25" customHeight="1" x14ac:dyDescent="0.25">
      <c r="B4" s="29"/>
      <c r="C4" s="29"/>
      <c r="D4" s="29" t="s">
        <v>56</v>
      </c>
      <c r="E4" s="32">
        <f>C41</f>
        <v>0</v>
      </c>
      <c r="F4" s="32" t="s">
        <v>57</v>
      </c>
      <c r="G4" s="106">
        <f>-(E5-E4)</f>
        <v>-7.0000000000000009</v>
      </c>
      <c r="J4" s="51"/>
      <c r="K4" s="4"/>
    </row>
    <row r="5" spans="1:11" s="11" customFormat="1" ht="11.25" customHeight="1" x14ac:dyDescent="0.25">
      <c r="B5" s="29"/>
      <c r="C5" s="29"/>
      <c r="D5" s="29" t="s">
        <v>58</v>
      </c>
      <c r="E5" s="32">
        <f>E3*Jahr!F5*Jahr!F7</f>
        <v>7.0000000000000009</v>
      </c>
      <c r="F5" s="29" t="s">
        <v>17</v>
      </c>
      <c r="G5" s="107">
        <f>März!G5+G4</f>
        <v>-29.225000000000001</v>
      </c>
      <c r="J5" s="52"/>
    </row>
    <row r="6" spans="1:11" s="11" customFormat="1" ht="11.25" customHeight="1" thickBot="1" x14ac:dyDescent="0.3">
      <c r="B6" s="31"/>
      <c r="C6" s="31"/>
    </row>
    <row r="7" spans="1:11" s="5" customFormat="1" ht="11.25" customHeight="1" x14ac:dyDescent="0.3">
      <c r="A7" s="21"/>
      <c r="B7" s="22" t="s">
        <v>59</v>
      </c>
      <c r="C7" s="23" t="s">
        <v>32</v>
      </c>
      <c r="D7" s="120" t="s">
        <v>33</v>
      </c>
      <c r="E7" s="121" t="s">
        <v>34</v>
      </c>
      <c r="F7" s="121" t="s">
        <v>35</v>
      </c>
      <c r="G7" s="122" t="s">
        <v>36</v>
      </c>
    </row>
    <row r="8" spans="1:11" s="5" customFormat="1" ht="11.25" customHeight="1" x14ac:dyDescent="0.25">
      <c r="A8" s="93"/>
      <c r="B8" s="6"/>
      <c r="C8" s="13" t="s">
        <v>37</v>
      </c>
      <c r="D8" s="6" t="s">
        <v>60</v>
      </c>
      <c r="E8" s="13" t="s">
        <v>39</v>
      </c>
      <c r="F8" s="13" t="s">
        <v>40</v>
      </c>
      <c r="G8" s="119" t="s">
        <v>41</v>
      </c>
    </row>
    <row r="9" spans="1:11" s="5" customFormat="1" ht="11.25" customHeight="1" thickBot="1" x14ac:dyDescent="0.3">
      <c r="A9" s="27"/>
      <c r="B9" s="6"/>
      <c r="C9" s="13"/>
      <c r="D9" s="25" t="s">
        <v>42</v>
      </c>
      <c r="E9" s="25" t="s">
        <v>43</v>
      </c>
      <c r="F9" s="25"/>
      <c r="G9" s="28"/>
    </row>
    <row r="10" spans="1:11" s="11" customFormat="1" ht="11.25" customHeight="1" x14ac:dyDescent="0.25">
      <c r="A10" s="117"/>
      <c r="B10" s="74">
        <v>1</v>
      </c>
      <c r="C10" s="135" t="str">
        <f t="shared" ref="C10:C39" si="0">IF(SUM(D10:G10)=0,"",SUM(D10:G10))</f>
        <v/>
      </c>
      <c r="D10" s="136"/>
      <c r="E10" s="136"/>
      <c r="F10" s="136"/>
      <c r="G10" s="137"/>
    </row>
    <row r="11" spans="1:11" s="11" customFormat="1" ht="11.25" customHeight="1" x14ac:dyDescent="0.25">
      <c r="A11" s="116"/>
      <c r="B11" s="53">
        <v>2</v>
      </c>
      <c r="C11" s="138" t="str">
        <f t="shared" si="0"/>
        <v/>
      </c>
      <c r="D11" s="139"/>
      <c r="E11" s="139"/>
      <c r="F11" s="139"/>
      <c r="G11" s="140"/>
    </row>
    <row r="12" spans="1:11" s="11" customFormat="1" ht="11.25" customHeight="1" x14ac:dyDescent="0.25">
      <c r="A12" s="116"/>
      <c r="B12" s="53">
        <v>3</v>
      </c>
      <c r="C12" s="138" t="str">
        <f t="shared" si="0"/>
        <v/>
      </c>
      <c r="D12" s="139"/>
      <c r="E12" s="139"/>
      <c r="F12" s="139"/>
      <c r="G12" s="140"/>
    </row>
    <row r="13" spans="1:11" s="11" customFormat="1" ht="11.25" customHeight="1" x14ac:dyDescent="0.25">
      <c r="A13" s="116"/>
      <c r="B13" s="53">
        <v>4</v>
      </c>
      <c r="C13" s="138" t="str">
        <f t="shared" si="0"/>
        <v/>
      </c>
      <c r="D13" s="139"/>
      <c r="E13" s="139"/>
      <c r="F13" s="139"/>
      <c r="G13" s="140"/>
    </row>
    <row r="14" spans="1:11" s="11" customFormat="1" ht="11.25" customHeight="1" x14ac:dyDescent="0.25">
      <c r="A14" s="116" t="s">
        <v>61</v>
      </c>
      <c r="B14" s="38">
        <v>5</v>
      </c>
      <c r="C14" s="141" t="str">
        <f t="shared" si="0"/>
        <v/>
      </c>
      <c r="D14" s="139"/>
      <c r="E14" s="139"/>
      <c r="F14" s="139"/>
      <c r="G14" s="140"/>
    </row>
    <row r="15" spans="1:11" s="11" customFormat="1" ht="11.25" customHeight="1" x14ac:dyDescent="0.25">
      <c r="A15" s="116" t="s">
        <v>61</v>
      </c>
      <c r="B15" s="38">
        <v>6</v>
      </c>
      <c r="C15" s="141" t="str">
        <f t="shared" si="0"/>
        <v/>
      </c>
      <c r="D15" s="139"/>
      <c r="E15" s="139"/>
      <c r="F15" s="139"/>
      <c r="G15" s="140"/>
    </row>
    <row r="16" spans="1:11" s="11" customFormat="1" ht="11.25" customHeight="1" x14ac:dyDescent="0.25">
      <c r="A16" s="116"/>
      <c r="B16" s="53">
        <v>7</v>
      </c>
      <c r="C16" s="138" t="str">
        <f t="shared" si="0"/>
        <v/>
      </c>
      <c r="D16" s="139"/>
      <c r="E16" s="139"/>
      <c r="F16" s="139"/>
      <c r="G16" s="140"/>
    </row>
    <row r="17" spans="1:7" s="11" customFormat="1" ht="11.25" customHeight="1" x14ac:dyDescent="0.25">
      <c r="A17" s="116"/>
      <c r="B17" s="53">
        <v>8</v>
      </c>
      <c r="C17" s="138" t="str">
        <f t="shared" si="0"/>
        <v/>
      </c>
      <c r="D17" s="139"/>
      <c r="E17" s="139"/>
      <c r="F17" s="139"/>
      <c r="G17" s="140"/>
    </row>
    <row r="18" spans="1:7" s="11" customFormat="1" ht="11.25" customHeight="1" x14ac:dyDescent="0.25">
      <c r="A18" s="116"/>
      <c r="B18" s="53">
        <v>9</v>
      </c>
      <c r="C18" s="138" t="str">
        <f t="shared" si="0"/>
        <v/>
      </c>
      <c r="D18" s="139"/>
      <c r="E18" s="139"/>
      <c r="F18" s="139"/>
      <c r="G18" s="140"/>
    </row>
    <row r="19" spans="1:7" s="11" customFormat="1" ht="11.25" customHeight="1" x14ac:dyDescent="0.25">
      <c r="A19" s="116"/>
      <c r="B19" s="53">
        <v>10</v>
      </c>
      <c r="C19" s="138" t="str">
        <f t="shared" si="0"/>
        <v/>
      </c>
      <c r="D19" s="139"/>
      <c r="E19" s="139"/>
      <c r="F19" s="139"/>
      <c r="G19" s="140"/>
    </row>
    <row r="20" spans="1:7" s="11" customFormat="1" ht="11.25" customHeight="1" x14ac:dyDescent="0.25">
      <c r="A20" s="116"/>
      <c r="B20" s="53">
        <v>11</v>
      </c>
      <c r="C20" s="138" t="str">
        <f t="shared" si="0"/>
        <v/>
      </c>
      <c r="D20" s="139"/>
      <c r="E20" s="139"/>
      <c r="F20" s="139"/>
      <c r="G20" s="140"/>
    </row>
    <row r="21" spans="1:7" s="11" customFormat="1" ht="11.25" customHeight="1" x14ac:dyDescent="0.25">
      <c r="A21" s="116" t="s">
        <v>61</v>
      </c>
      <c r="B21" s="38">
        <v>12</v>
      </c>
      <c r="C21" s="141" t="str">
        <f t="shared" si="0"/>
        <v/>
      </c>
      <c r="D21" s="139"/>
      <c r="E21" s="139"/>
      <c r="F21" s="139"/>
      <c r="G21" s="140"/>
    </row>
    <row r="22" spans="1:7" s="11" customFormat="1" ht="11.25" customHeight="1" x14ac:dyDescent="0.25">
      <c r="A22" s="116" t="s">
        <v>61</v>
      </c>
      <c r="B22" s="38">
        <v>13</v>
      </c>
      <c r="C22" s="141" t="str">
        <f t="shared" si="0"/>
        <v/>
      </c>
      <c r="D22" s="139"/>
      <c r="E22" s="139"/>
      <c r="F22" s="139"/>
      <c r="G22" s="140"/>
    </row>
    <row r="23" spans="1:7" s="11" customFormat="1" ht="11.25" customHeight="1" x14ac:dyDescent="0.25">
      <c r="A23" s="116"/>
      <c r="B23" s="53">
        <v>14</v>
      </c>
      <c r="C23" s="138" t="str">
        <f t="shared" si="0"/>
        <v/>
      </c>
      <c r="D23" s="139"/>
      <c r="E23" s="139"/>
      <c r="F23" s="139"/>
      <c r="G23" s="140"/>
    </row>
    <row r="24" spans="1:7" s="11" customFormat="1" ht="11.25" customHeight="1" x14ac:dyDescent="0.25">
      <c r="A24" s="116"/>
      <c r="B24" s="53">
        <v>15</v>
      </c>
      <c r="C24" s="138" t="str">
        <f t="shared" si="0"/>
        <v/>
      </c>
      <c r="D24" s="139"/>
      <c r="E24" s="139"/>
      <c r="F24" s="139"/>
      <c r="G24" s="140"/>
    </row>
    <row r="25" spans="1:7" s="11" customFormat="1" ht="11.25" customHeight="1" x14ac:dyDescent="0.25">
      <c r="A25" s="116"/>
      <c r="B25" s="53">
        <v>16</v>
      </c>
      <c r="C25" s="138" t="str">
        <f t="shared" si="0"/>
        <v/>
      </c>
      <c r="D25" s="139"/>
      <c r="E25" s="139"/>
      <c r="F25" s="139"/>
      <c r="G25" s="140"/>
    </row>
    <row r="26" spans="1:7" s="11" customFormat="1" ht="11.25" customHeight="1" x14ac:dyDescent="0.25">
      <c r="A26" s="116"/>
      <c r="B26" s="53">
        <v>17</v>
      </c>
      <c r="C26" s="138" t="str">
        <f t="shared" si="0"/>
        <v/>
      </c>
      <c r="D26" s="139"/>
      <c r="E26" s="139"/>
      <c r="F26" s="139"/>
      <c r="G26" s="140"/>
    </row>
    <row r="27" spans="1:7" s="11" customFormat="1" ht="11.25" customHeight="1" x14ac:dyDescent="0.25">
      <c r="A27" s="116" t="s">
        <v>61</v>
      </c>
      <c r="B27" s="38">
        <v>18</v>
      </c>
      <c r="C27" s="141" t="str">
        <f t="shared" si="0"/>
        <v/>
      </c>
      <c r="D27" s="139"/>
      <c r="E27" s="139"/>
      <c r="F27" s="139"/>
      <c r="G27" s="140"/>
    </row>
    <row r="28" spans="1:7" s="11" customFormat="1" ht="11.25" customHeight="1" x14ac:dyDescent="0.25">
      <c r="A28" s="116" t="s">
        <v>61</v>
      </c>
      <c r="B28" s="38">
        <v>19</v>
      </c>
      <c r="C28" s="141" t="str">
        <f t="shared" si="0"/>
        <v/>
      </c>
      <c r="D28" s="139"/>
      <c r="E28" s="139"/>
      <c r="F28" s="139"/>
      <c r="G28" s="140"/>
    </row>
    <row r="29" spans="1:7" s="11" customFormat="1" ht="11.25" customHeight="1" x14ac:dyDescent="0.25">
      <c r="A29" s="116" t="s">
        <v>61</v>
      </c>
      <c r="B29" s="38">
        <v>20</v>
      </c>
      <c r="C29" s="141" t="str">
        <f t="shared" si="0"/>
        <v/>
      </c>
      <c r="D29" s="139"/>
      <c r="E29" s="139"/>
      <c r="F29" s="139"/>
      <c r="G29" s="140"/>
    </row>
    <row r="30" spans="1:7" s="11" customFormat="1" ht="11.25" customHeight="1" x14ac:dyDescent="0.25">
      <c r="A30" s="116" t="s">
        <v>61</v>
      </c>
      <c r="B30" s="38">
        <v>21</v>
      </c>
      <c r="C30" s="141" t="str">
        <f t="shared" si="0"/>
        <v/>
      </c>
      <c r="D30" s="139"/>
      <c r="E30" s="139"/>
      <c r="F30" s="139"/>
      <c r="G30" s="140"/>
    </row>
    <row r="31" spans="1:7" s="11" customFormat="1" ht="11.25" customHeight="1" x14ac:dyDescent="0.25">
      <c r="A31" s="116"/>
      <c r="B31" s="53">
        <v>22</v>
      </c>
      <c r="C31" s="138" t="str">
        <f t="shared" si="0"/>
        <v/>
      </c>
      <c r="D31" s="139"/>
      <c r="E31" s="139"/>
      <c r="F31" s="139"/>
      <c r="G31" s="140"/>
    </row>
    <row r="32" spans="1:7" s="11" customFormat="1" ht="11.25" customHeight="1" x14ac:dyDescent="0.25">
      <c r="A32" s="116"/>
      <c r="B32" s="53">
        <v>23</v>
      </c>
      <c r="C32" s="138" t="str">
        <f t="shared" si="0"/>
        <v/>
      </c>
      <c r="D32" s="139"/>
      <c r="E32" s="139"/>
      <c r="F32" s="139"/>
      <c r="G32" s="140"/>
    </row>
    <row r="33" spans="1:7" s="11" customFormat="1" ht="11.25" customHeight="1" x14ac:dyDescent="0.25">
      <c r="A33" s="116"/>
      <c r="B33" s="53">
        <v>24</v>
      </c>
      <c r="C33" s="138" t="str">
        <f t="shared" si="0"/>
        <v/>
      </c>
      <c r="D33" s="139"/>
      <c r="E33" s="139"/>
      <c r="F33" s="139"/>
      <c r="G33" s="140"/>
    </row>
    <row r="34" spans="1:7" s="11" customFormat="1" ht="11.25" customHeight="1" x14ac:dyDescent="0.25">
      <c r="A34" s="116"/>
      <c r="B34" s="53">
        <v>25</v>
      </c>
      <c r="C34" s="138" t="str">
        <f t="shared" si="0"/>
        <v/>
      </c>
      <c r="D34" s="139"/>
      <c r="E34" s="139"/>
      <c r="F34" s="139"/>
      <c r="G34" s="140"/>
    </row>
    <row r="35" spans="1:7" s="11" customFormat="1" ht="11.25" customHeight="1" x14ac:dyDescent="0.25">
      <c r="A35" s="116" t="s">
        <v>61</v>
      </c>
      <c r="B35" s="38">
        <v>26</v>
      </c>
      <c r="C35" s="141" t="str">
        <f t="shared" si="0"/>
        <v/>
      </c>
      <c r="D35" s="139"/>
      <c r="E35" s="139"/>
      <c r="F35" s="139"/>
      <c r="G35" s="140"/>
    </row>
    <row r="36" spans="1:7" s="11" customFormat="1" ht="11.25" customHeight="1" x14ac:dyDescent="0.25">
      <c r="A36" s="116" t="s">
        <v>61</v>
      </c>
      <c r="B36" s="38">
        <v>27</v>
      </c>
      <c r="C36" s="141" t="str">
        <f t="shared" si="0"/>
        <v/>
      </c>
      <c r="D36" s="139"/>
      <c r="E36" s="139"/>
      <c r="F36" s="139"/>
      <c r="G36" s="140"/>
    </row>
    <row r="37" spans="1:7" s="11" customFormat="1" ht="11.25" customHeight="1" x14ac:dyDescent="0.25">
      <c r="A37" s="116"/>
      <c r="B37" s="53">
        <v>28</v>
      </c>
      <c r="C37" s="138" t="str">
        <f t="shared" si="0"/>
        <v/>
      </c>
      <c r="D37" s="139"/>
      <c r="E37" s="139"/>
      <c r="F37" s="139"/>
      <c r="G37" s="140"/>
    </row>
    <row r="38" spans="1:7" s="11" customFormat="1" ht="11.25" customHeight="1" x14ac:dyDescent="0.25">
      <c r="A38" s="116"/>
      <c r="B38" s="53">
        <v>29</v>
      </c>
      <c r="C38" s="138" t="str">
        <f t="shared" si="0"/>
        <v/>
      </c>
      <c r="D38" s="139"/>
      <c r="E38" s="139"/>
      <c r="F38" s="139"/>
      <c r="G38" s="140"/>
    </row>
    <row r="39" spans="1:7" s="11" customFormat="1" ht="11.25" customHeight="1" thickBot="1" x14ac:dyDescent="0.3">
      <c r="A39" s="118"/>
      <c r="B39" s="94">
        <v>30</v>
      </c>
      <c r="C39" s="19" t="str">
        <f t="shared" si="0"/>
        <v/>
      </c>
      <c r="D39" s="142"/>
      <c r="E39" s="142"/>
      <c r="F39" s="142"/>
      <c r="G39" s="143"/>
    </row>
    <row r="40" spans="1:7" s="11" customFormat="1" ht="11.25" customHeight="1" x14ac:dyDescent="0.25">
      <c r="A40" s="95"/>
      <c r="B40" s="96"/>
      <c r="C40" s="34"/>
      <c r="D40" s="34"/>
      <c r="E40" s="35"/>
      <c r="F40" s="35"/>
      <c r="G40" s="69"/>
    </row>
    <row r="41" spans="1:7" s="4" customFormat="1" ht="11.25" customHeight="1" thickBot="1" x14ac:dyDescent="0.3">
      <c r="A41" s="24"/>
      <c r="B41" s="75" t="s">
        <v>32</v>
      </c>
      <c r="C41" s="17">
        <f t="shared" ref="C41:G41" si="1">SUM(C10:C39)</f>
        <v>0</v>
      </c>
      <c r="D41" s="18">
        <f t="shared" si="1"/>
        <v>0</v>
      </c>
      <c r="E41" s="19">
        <f t="shared" si="1"/>
        <v>0</v>
      </c>
      <c r="F41" s="19">
        <f t="shared" si="1"/>
        <v>0</v>
      </c>
      <c r="G41" s="20">
        <f t="shared" si="1"/>
        <v>0</v>
      </c>
    </row>
    <row r="42" spans="1:7" s="11" customFormat="1" ht="11.25" customHeight="1" x14ac:dyDescent="0.25"/>
    <row r="43" spans="1:7" s="11" customFormat="1" ht="11.25" customHeight="1" x14ac:dyDescent="0.25">
      <c r="A43" s="11" t="s">
        <v>62</v>
      </c>
      <c r="B43" s="11" t="s">
        <v>63</v>
      </c>
    </row>
    <row r="44" spans="1:7" s="11" customFormat="1" ht="11.25" customHeight="1" x14ac:dyDescent="0.25">
      <c r="A44" s="11" t="s">
        <v>64</v>
      </c>
      <c r="B44" s="11" t="s">
        <v>65</v>
      </c>
    </row>
    <row r="45" spans="1:7" s="11" customFormat="1" ht="11.25" customHeight="1" x14ac:dyDescent="0.25">
      <c r="A45" s="11" t="s">
        <v>66</v>
      </c>
      <c r="B45" s="11" t="s">
        <v>67</v>
      </c>
    </row>
    <row r="46" spans="1:7" s="3" customFormat="1" ht="11.25" customHeight="1" x14ac:dyDescent="0.25">
      <c r="A46" s="11" t="s">
        <v>68</v>
      </c>
      <c r="B46" s="11" t="s">
        <v>69</v>
      </c>
      <c r="C46" s="11"/>
      <c r="D46" s="11"/>
      <c r="E46" s="11"/>
      <c r="F46" s="11"/>
      <c r="G46" s="11"/>
    </row>
    <row r="47" spans="1:7" s="3" customFormat="1" ht="11.25" customHeight="1" x14ac:dyDescent="0.25">
      <c r="A47" s="11" t="s">
        <v>70</v>
      </c>
      <c r="B47" s="11" t="s">
        <v>71</v>
      </c>
      <c r="C47" s="11"/>
      <c r="D47" s="11"/>
      <c r="E47" s="11"/>
      <c r="F47" s="11"/>
      <c r="G47" s="11"/>
    </row>
    <row r="48" spans="1:7" s="3" customFormat="1" ht="11.5" x14ac:dyDescent="0.25">
      <c r="A48" s="11" t="s">
        <v>72</v>
      </c>
      <c r="B48" s="11" t="s">
        <v>73</v>
      </c>
      <c r="C48" s="11"/>
      <c r="D48" s="11"/>
      <c r="E48" s="11"/>
      <c r="F48" s="11"/>
      <c r="G48" s="11"/>
    </row>
    <row r="49" spans="2:5" s="3" customFormat="1" ht="11.5" x14ac:dyDescent="0.25">
      <c r="B49" s="11"/>
      <c r="C49" s="11"/>
      <c r="D49" s="11"/>
      <c r="E49" s="11"/>
    </row>
    <row r="50" spans="2:5" s="3" customFormat="1" ht="11.5" x14ac:dyDescent="0.25">
      <c r="B50" s="11"/>
      <c r="C50" s="11"/>
      <c r="D50" s="11"/>
      <c r="E50" s="11"/>
    </row>
    <row r="51" spans="2:5" s="3" customFormat="1" x14ac:dyDescent="0.25">
      <c r="B51" s="8"/>
      <c r="C51" s="8"/>
      <c r="D51" s="8"/>
      <c r="E51"/>
    </row>
    <row r="52" spans="2:5" s="3" customFormat="1" x14ac:dyDescent="0.25">
      <c r="B52" s="8"/>
      <c r="C52" s="8"/>
      <c r="D52" s="8"/>
      <c r="E52"/>
    </row>
  </sheetData>
  <sheetProtection algorithmName="SHA-512" hashValue="9qW2EKlWDSAdu41pTmOhOca02bBLPVlYTZzTEw2006EeUNgWH2GKjAAhEVwffwvI+fsu55ylRny45fxIZ7zCRg==" saltValue="eRYTghDPPKZzHxVMMqU38A==" spinCount="100000" sheet="1" objects="1" scenarios="1"/>
  <conditionalFormatting sqref="A10:A39">
    <cfRule type="cellIs" dxfId="44" priority="11" stopIfTrue="1" operator="equal">
      <formula>"x"</formula>
    </cfRule>
    <cfRule type="cellIs" dxfId="43" priority="12" stopIfTrue="1" operator="equal">
      <formula>"K"</formula>
    </cfRule>
    <cfRule type="cellIs" dxfId="42" priority="13" stopIfTrue="1" operator="equal">
      <formula>"F"</formula>
    </cfRule>
  </conditionalFormatting>
  <conditionalFormatting sqref="G5 J5">
    <cfRule type="cellIs" dxfId="41" priority="1" operator="lessThan">
      <formula>-2.08333333333333</formula>
    </cfRule>
    <cfRule type="cellIs" dxfId="40" priority="2" operator="greaterThan">
      <formula>2.08333333333333</formula>
    </cfRule>
  </conditionalFormatting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3"/>
  <sheetViews>
    <sheetView view="pageLayout" zoomScale="120" zoomScaleNormal="100" zoomScalePageLayoutView="120" workbookViewId="0">
      <selection activeCell="H2" sqref="H2"/>
    </sheetView>
  </sheetViews>
  <sheetFormatPr baseColWidth="10" defaultColWidth="11.36328125" defaultRowHeight="12.5" x14ac:dyDescent="0.25"/>
  <cols>
    <col min="1" max="1" width="3.36328125" customWidth="1"/>
    <col min="2" max="2" width="10.26953125" customWidth="1"/>
    <col min="3" max="11" width="13" customWidth="1"/>
  </cols>
  <sheetData>
    <row r="1" spans="1:11" s="37" customFormat="1" ht="22.5" customHeight="1" x14ac:dyDescent="0.25">
      <c r="A1" s="37" t="s">
        <v>0</v>
      </c>
    </row>
    <row r="2" spans="1:11" s="29" customFormat="1" ht="11.25" customHeight="1" x14ac:dyDescent="0.25">
      <c r="B2" s="29" t="s">
        <v>78</v>
      </c>
      <c r="C2" s="33">
        <f>Jahr!B5</f>
        <v>2026</v>
      </c>
      <c r="D2" s="29" t="s">
        <v>52</v>
      </c>
      <c r="E2" s="33">
        <f>COUNTIF(A10:A40,"")+(COUNTIF(A10:A40,"f/2"))+(COUNTIF(A10:A40,"x/2"))*0.5+(COUNTIF(A10:A40,"k/2"))+(COUNTIF(A10:A40,"k")+(COUNTIF(A10:A40,"f")))</f>
        <v>20.5</v>
      </c>
      <c r="F2" s="36" t="s">
        <v>53</v>
      </c>
      <c r="G2" s="33">
        <f>COUNTIF(A10:A40,"k")+COUNTIF(A10:A40,"k/2")*0.5</f>
        <v>0</v>
      </c>
      <c r="J2" s="4"/>
      <c r="K2" s="11"/>
    </row>
    <row r="3" spans="1:11" s="29" customFormat="1" ht="11.25" customHeight="1" x14ac:dyDescent="0.25">
      <c r="B3" s="33" t="str">
        <f>Jahr!B6</f>
        <v>Martina Muster</v>
      </c>
      <c r="C3" s="33"/>
      <c r="D3" s="29" t="s">
        <v>54</v>
      </c>
      <c r="E3" s="33">
        <f>COUNTIF(A10:A40,"")+(COUNTIF(A10:A40,"f/2"))*0.5+(COUNTIF(A10:A40,"x/2"))*0.5+(COUNTIF(A10:A40,"k/2"))*0.5</f>
        <v>20.5</v>
      </c>
      <c r="F3" s="29" t="s">
        <v>55</v>
      </c>
      <c r="G3" s="33">
        <f>COUNTIF(A10:A40,"f")+COUNTIF(A10:A40,"f/2")*0.5</f>
        <v>0</v>
      </c>
      <c r="J3" s="4"/>
      <c r="K3" s="30"/>
    </row>
    <row r="4" spans="1:11" s="11" customFormat="1" ht="11.25" customHeight="1" x14ac:dyDescent="0.25">
      <c r="B4" s="29"/>
      <c r="C4" s="29"/>
      <c r="D4" s="29" t="s">
        <v>56</v>
      </c>
      <c r="E4" s="32">
        <f>C42</f>
        <v>0</v>
      </c>
      <c r="F4" s="32" t="s">
        <v>57</v>
      </c>
      <c r="G4" s="106">
        <f>-(E5-E4)</f>
        <v>-7.1750000000000007</v>
      </c>
      <c r="J4" s="51"/>
      <c r="K4" s="4"/>
    </row>
    <row r="5" spans="1:11" s="11" customFormat="1" ht="11.25" customHeight="1" x14ac:dyDescent="0.25">
      <c r="B5" s="29"/>
      <c r="C5" s="29"/>
      <c r="D5" s="29" t="s">
        <v>58</v>
      </c>
      <c r="E5" s="32">
        <f>E3*Jahr!F5*Jahr!F7</f>
        <v>7.1750000000000007</v>
      </c>
      <c r="F5" s="29" t="s">
        <v>17</v>
      </c>
      <c r="G5" s="107">
        <f>April!G5+G4</f>
        <v>-36.400000000000006</v>
      </c>
      <c r="J5" s="52"/>
    </row>
    <row r="6" spans="1:11" s="11" customFormat="1" ht="11.25" customHeight="1" thickBot="1" x14ac:dyDescent="0.3">
      <c r="B6" s="29"/>
      <c r="C6" s="29"/>
    </row>
    <row r="7" spans="1:11" s="5" customFormat="1" ht="11.25" customHeight="1" x14ac:dyDescent="0.3">
      <c r="A7" s="21"/>
      <c r="B7" s="22" t="s">
        <v>59</v>
      </c>
      <c r="C7" s="23" t="s">
        <v>32</v>
      </c>
      <c r="D7" s="120" t="s">
        <v>33</v>
      </c>
      <c r="E7" s="121" t="s">
        <v>34</v>
      </c>
      <c r="F7" s="121" t="s">
        <v>35</v>
      </c>
      <c r="G7" s="122" t="s">
        <v>36</v>
      </c>
    </row>
    <row r="8" spans="1:11" s="5" customFormat="1" ht="11.25" customHeight="1" x14ac:dyDescent="0.25">
      <c r="A8" s="93"/>
      <c r="B8" s="6"/>
      <c r="C8" s="13" t="s">
        <v>37</v>
      </c>
      <c r="D8" s="6" t="s">
        <v>60</v>
      </c>
      <c r="E8" s="13" t="s">
        <v>39</v>
      </c>
      <c r="F8" s="13" t="s">
        <v>40</v>
      </c>
      <c r="G8" s="119" t="s">
        <v>41</v>
      </c>
    </row>
    <row r="9" spans="1:11" s="5" customFormat="1" ht="11.25" customHeight="1" thickBot="1" x14ac:dyDescent="0.3">
      <c r="A9" s="27"/>
      <c r="B9" s="6"/>
      <c r="C9" s="13"/>
      <c r="D9" s="25" t="s">
        <v>42</v>
      </c>
      <c r="E9" s="25" t="s">
        <v>43</v>
      </c>
      <c r="F9" s="25"/>
      <c r="G9" s="28"/>
    </row>
    <row r="10" spans="1:11" s="11" customFormat="1" ht="11.25" customHeight="1" x14ac:dyDescent="0.25">
      <c r="A10" s="117" t="s">
        <v>76</v>
      </c>
      <c r="B10" s="74">
        <v>1</v>
      </c>
      <c r="C10" s="135" t="str">
        <f t="shared" ref="C10:C40" si="0">IF(SUM(D10:G10)=0,"",SUM(D10:G10))</f>
        <v/>
      </c>
      <c r="D10" s="136"/>
      <c r="E10" s="136"/>
      <c r="F10" s="136"/>
      <c r="G10" s="137"/>
    </row>
    <row r="11" spans="1:11" s="11" customFormat="1" ht="11.25" customHeight="1" x14ac:dyDescent="0.25">
      <c r="A11" s="116"/>
      <c r="B11" s="53">
        <v>2</v>
      </c>
      <c r="C11" s="138" t="str">
        <f t="shared" si="0"/>
        <v/>
      </c>
      <c r="D11" s="139"/>
      <c r="E11" s="139"/>
      <c r="F11" s="139"/>
      <c r="G11" s="140"/>
    </row>
    <row r="12" spans="1:11" s="11" customFormat="1" ht="11.25" customHeight="1" x14ac:dyDescent="0.25">
      <c r="A12" s="116" t="s">
        <v>61</v>
      </c>
      <c r="B12" s="38">
        <v>3</v>
      </c>
      <c r="C12" s="141" t="str">
        <f t="shared" si="0"/>
        <v/>
      </c>
      <c r="D12" s="139"/>
      <c r="E12" s="139"/>
      <c r="F12" s="139"/>
      <c r="G12" s="140"/>
    </row>
    <row r="13" spans="1:11" s="11" customFormat="1" ht="11.25" customHeight="1" x14ac:dyDescent="0.25">
      <c r="A13" s="116" t="s">
        <v>61</v>
      </c>
      <c r="B13" s="38">
        <v>4</v>
      </c>
      <c r="C13" s="141" t="str">
        <f t="shared" si="0"/>
        <v/>
      </c>
      <c r="D13" s="139"/>
      <c r="E13" s="139"/>
      <c r="F13" s="139"/>
      <c r="G13" s="140"/>
    </row>
    <row r="14" spans="1:11" s="11" customFormat="1" ht="11.25" customHeight="1" x14ac:dyDescent="0.25">
      <c r="A14" s="116"/>
      <c r="B14" s="53">
        <v>5</v>
      </c>
      <c r="C14" s="138" t="str">
        <f t="shared" si="0"/>
        <v/>
      </c>
      <c r="D14" s="139"/>
      <c r="E14" s="139"/>
      <c r="F14" s="139"/>
      <c r="G14" s="140"/>
    </row>
    <row r="15" spans="1:11" s="11" customFormat="1" ht="11.25" customHeight="1" x14ac:dyDescent="0.25">
      <c r="A15" s="116"/>
      <c r="B15" s="53">
        <v>6</v>
      </c>
      <c r="C15" s="138" t="str">
        <f t="shared" si="0"/>
        <v/>
      </c>
      <c r="D15" s="139"/>
      <c r="E15" s="139"/>
      <c r="F15" s="139"/>
      <c r="G15" s="140"/>
    </row>
    <row r="16" spans="1:11" s="11" customFormat="1" ht="11.25" customHeight="1" x14ac:dyDescent="0.25">
      <c r="A16" s="116"/>
      <c r="B16" s="53">
        <v>7</v>
      </c>
      <c r="C16" s="138" t="str">
        <f t="shared" si="0"/>
        <v/>
      </c>
      <c r="D16" s="139"/>
      <c r="E16" s="139"/>
      <c r="F16" s="139"/>
      <c r="G16" s="140"/>
    </row>
    <row r="17" spans="1:7" s="11" customFormat="1" ht="11.25" customHeight="1" x14ac:dyDescent="0.25">
      <c r="A17" s="116"/>
      <c r="B17" s="53">
        <v>8</v>
      </c>
      <c r="C17" s="138" t="str">
        <f t="shared" si="0"/>
        <v/>
      </c>
      <c r="D17" s="139"/>
      <c r="E17" s="139"/>
      <c r="F17" s="139"/>
      <c r="G17" s="140"/>
    </row>
    <row r="18" spans="1:7" s="11" customFormat="1" ht="11.25" customHeight="1" x14ac:dyDescent="0.25">
      <c r="A18" s="116"/>
      <c r="B18" s="53">
        <v>9</v>
      </c>
      <c r="C18" s="138" t="str">
        <f t="shared" si="0"/>
        <v/>
      </c>
      <c r="D18" s="139"/>
      <c r="E18" s="139"/>
      <c r="F18" s="139"/>
      <c r="G18" s="140"/>
    </row>
    <row r="19" spans="1:7" s="11" customFormat="1" ht="11.25" customHeight="1" x14ac:dyDescent="0.25">
      <c r="A19" s="116" t="s">
        <v>61</v>
      </c>
      <c r="B19" s="38">
        <v>10</v>
      </c>
      <c r="C19" s="141" t="str">
        <f t="shared" si="0"/>
        <v/>
      </c>
      <c r="D19" s="139"/>
      <c r="E19" s="139"/>
      <c r="F19" s="139"/>
      <c r="G19" s="140"/>
    </row>
    <row r="20" spans="1:7" s="11" customFormat="1" ht="11.25" customHeight="1" x14ac:dyDescent="0.25">
      <c r="A20" s="116" t="s">
        <v>61</v>
      </c>
      <c r="B20" s="38">
        <v>11</v>
      </c>
      <c r="C20" s="141" t="str">
        <f t="shared" si="0"/>
        <v/>
      </c>
      <c r="D20" s="139"/>
      <c r="E20" s="139"/>
      <c r="F20" s="139"/>
      <c r="G20" s="140"/>
    </row>
    <row r="21" spans="1:7" s="11" customFormat="1" ht="11.25" customHeight="1" x14ac:dyDescent="0.25">
      <c r="A21" s="116"/>
      <c r="B21" s="53">
        <v>12</v>
      </c>
      <c r="C21" s="138" t="str">
        <f t="shared" si="0"/>
        <v/>
      </c>
      <c r="D21" s="139"/>
      <c r="E21" s="139"/>
      <c r="F21" s="139"/>
      <c r="G21" s="140"/>
    </row>
    <row r="22" spans="1:7" s="11" customFormat="1" ht="11.25" customHeight="1" x14ac:dyDescent="0.25">
      <c r="A22" s="116"/>
      <c r="B22" s="53">
        <v>13</v>
      </c>
      <c r="C22" s="138" t="str">
        <f t="shared" si="0"/>
        <v/>
      </c>
      <c r="D22" s="139"/>
      <c r="E22" s="139"/>
      <c r="F22" s="139"/>
      <c r="G22" s="140"/>
    </row>
    <row r="23" spans="1:7" s="11" customFormat="1" ht="11.25" customHeight="1" x14ac:dyDescent="0.25">
      <c r="A23" s="116"/>
      <c r="B23" s="53">
        <v>14</v>
      </c>
      <c r="C23" s="138" t="str">
        <f t="shared" si="0"/>
        <v/>
      </c>
      <c r="D23" s="139"/>
      <c r="E23" s="139"/>
      <c r="F23" s="139"/>
      <c r="G23" s="140"/>
    </row>
    <row r="24" spans="1:7" s="11" customFormat="1" ht="11.25" customHeight="1" x14ac:dyDescent="0.25">
      <c r="A24" s="116"/>
      <c r="B24" s="53">
        <v>15</v>
      </c>
      <c r="C24" s="138" t="str">
        <f t="shared" si="0"/>
        <v/>
      </c>
      <c r="D24" s="139"/>
      <c r="E24" s="139"/>
      <c r="F24" s="139"/>
      <c r="G24" s="140"/>
    </row>
    <row r="25" spans="1:7" s="11" customFormat="1" ht="11.25" customHeight="1" x14ac:dyDescent="0.25">
      <c r="A25" s="116"/>
      <c r="B25" s="53">
        <v>16</v>
      </c>
      <c r="C25" s="138" t="str">
        <f t="shared" si="0"/>
        <v/>
      </c>
      <c r="D25" s="139"/>
      <c r="E25" s="139"/>
      <c r="F25" s="139"/>
      <c r="G25" s="140"/>
    </row>
    <row r="26" spans="1:7" s="11" customFormat="1" ht="11.25" customHeight="1" x14ac:dyDescent="0.25">
      <c r="A26" s="116" t="s">
        <v>61</v>
      </c>
      <c r="B26" s="38">
        <v>17</v>
      </c>
      <c r="C26" s="141" t="str">
        <f t="shared" si="0"/>
        <v/>
      </c>
      <c r="D26" s="139"/>
      <c r="E26" s="139"/>
      <c r="F26" s="139"/>
      <c r="G26" s="140"/>
    </row>
    <row r="27" spans="1:7" s="11" customFormat="1" ht="11.25" customHeight="1" x14ac:dyDescent="0.25">
      <c r="A27" s="116" t="s">
        <v>61</v>
      </c>
      <c r="B27" s="38">
        <v>18</v>
      </c>
      <c r="C27" s="141" t="str">
        <f t="shared" si="0"/>
        <v/>
      </c>
      <c r="D27" s="139"/>
      <c r="E27" s="139"/>
      <c r="F27" s="139"/>
      <c r="G27" s="140"/>
    </row>
    <row r="28" spans="1:7" s="11" customFormat="1" ht="11.25" customHeight="1" x14ac:dyDescent="0.25">
      <c r="A28" s="116"/>
      <c r="B28" s="53">
        <v>19</v>
      </c>
      <c r="C28" s="138" t="str">
        <f t="shared" si="0"/>
        <v/>
      </c>
      <c r="D28" s="139"/>
      <c r="E28" s="139"/>
      <c r="F28" s="139"/>
      <c r="G28" s="140"/>
    </row>
    <row r="29" spans="1:7" s="11" customFormat="1" ht="11.25" customHeight="1" x14ac:dyDescent="0.25">
      <c r="A29" s="116"/>
      <c r="B29" s="53">
        <v>20</v>
      </c>
      <c r="C29" s="138" t="str">
        <f t="shared" si="0"/>
        <v/>
      </c>
      <c r="D29" s="139"/>
      <c r="E29" s="139"/>
      <c r="F29" s="139"/>
      <c r="G29" s="140"/>
    </row>
    <row r="30" spans="1:7" s="11" customFormat="1" ht="11.25" customHeight="1" x14ac:dyDescent="0.25">
      <c r="A30" s="116"/>
      <c r="B30" s="53">
        <v>21</v>
      </c>
      <c r="C30" s="138" t="str">
        <f t="shared" si="0"/>
        <v/>
      </c>
      <c r="D30" s="139"/>
      <c r="E30" s="139"/>
      <c r="F30" s="139"/>
      <c r="G30" s="140"/>
    </row>
    <row r="31" spans="1:7" s="11" customFormat="1" ht="11.25" customHeight="1" x14ac:dyDescent="0.25">
      <c r="A31" s="116"/>
      <c r="B31" s="53">
        <v>22</v>
      </c>
      <c r="C31" s="138" t="str">
        <f t="shared" si="0"/>
        <v/>
      </c>
      <c r="D31" s="139"/>
      <c r="E31" s="139"/>
      <c r="F31" s="139"/>
      <c r="G31" s="140"/>
    </row>
    <row r="32" spans="1:7" s="11" customFormat="1" ht="11.25" customHeight="1" x14ac:dyDescent="0.25">
      <c r="A32" s="116"/>
      <c r="B32" s="53">
        <v>23</v>
      </c>
      <c r="C32" s="138" t="str">
        <f t="shared" si="0"/>
        <v/>
      </c>
      <c r="D32" s="139"/>
      <c r="E32" s="139"/>
      <c r="F32" s="139"/>
      <c r="G32" s="140"/>
    </row>
    <row r="33" spans="1:7" s="11" customFormat="1" ht="11.25" customHeight="1" x14ac:dyDescent="0.25">
      <c r="A33" s="116" t="s">
        <v>61</v>
      </c>
      <c r="B33" s="38">
        <v>24</v>
      </c>
      <c r="C33" s="141" t="str">
        <f t="shared" si="0"/>
        <v/>
      </c>
      <c r="D33" s="139"/>
      <c r="E33" s="139"/>
      <c r="F33" s="139"/>
      <c r="G33" s="140"/>
    </row>
    <row r="34" spans="1:7" s="11" customFormat="1" ht="11.25" customHeight="1" x14ac:dyDescent="0.25">
      <c r="A34" s="116" t="s">
        <v>61</v>
      </c>
      <c r="B34" s="38">
        <v>25</v>
      </c>
      <c r="C34" s="141" t="str">
        <f t="shared" si="0"/>
        <v/>
      </c>
      <c r="D34" s="139"/>
      <c r="E34" s="139"/>
      <c r="F34" s="139"/>
      <c r="G34" s="140"/>
    </row>
    <row r="35" spans="1:7" s="11" customFormat="1" ht="11.25" customHeight="1" x14ac:dyDescent="0.25">
      <c r="A35" s="116"/>
      <c r="B35" s="53">
        <v>26</v>
      </c>
      <c r="C35" s="138" t="str">
        <f t="shared" si="0"/>
        <v/>
      </c>
      <c r="D35" s="139"/>
      <c r="E35" s="139"/>
      <c r="F35" s="139"/>
      <c r="G35" s="140"/>
    </row>
    <row r="36" spans="1:7" s="11" customFormat="1" ht="11.25" customHeight="1" x14ac:dyDescent="0.25">
      <c r="A36" s="116"/>
      <c r="B36" s="53">
        <v>27</v>
      </c>
      <c r="C36" s="138" t="str">
        <f t="shared" si="0"/>
        <v/>
      </c>
      <c r="D36" s="139"/>
      <c r="E36" s="139"/>
      <c r="F36" s="139"/>
      <c r="G36" s="140"/>
    </row>
    <row r="37" spans="1:7" s="11" customFormat="1" ht="11.25" customHeight="1" x14ac:dyDescent="0.25">
      <c r="A37" s="116"/>
      <c r="B37" s="53">
        <v>28</v>
      </c>
      <c r="C37" s="138" t="str">
        <f t="shared" si="0"/>
        <v/>
      </c>
      <c r="D37" s="139"/>
      <c r="E37" s="139"/>
      <c r="F37" s="139"/>
      <c r="G37" s="140"/>
    </row>
    <row r="38" spans="1:7" s="11" customFormat="1" ht="11.25" customHeight="1" x14ac:dyDescent="0.25">
      <c r="A38" s="116" t="s">
        <v>61</v>
      </c>
      <c r="B38" s="38">
        <v>29</v>
      </c>
      <c r="C38" s="141" t="str">
        <f t="shared" si="0"/>
        <v/>
      </c>
      <c r="D38" s="139"/>
      <c r="E38" s="139"/>
      <c r="F38" s="139"/>
      <c r="G38" s="140"/>
    </row>
    <row r="39" spans="1:7" s="11" customFormat="1" ht="11.25" customHeight="1" x14ac:dyDescent="0.25">
      <c r="A39" s="116"/>
      <c r="B39" s="53">
        <v>30</v>
      </c>
      <c r="C39" s="138" t="str">
        <f t="shared" si="0"/>
        <v/>
      </c>
      <c r="D39" s="139"/>
      <c r="E39" s="139"/>
      <c r="F39" s="139"/>
      <c r="G39" s="140"/>
    </row>
    <row r="40" spans="1:7" s="11" customFormat="1" ht="11.25" customHeight="1" thickBot="1" x14ac:dyDescent="0.3">
      <c r="A40" s="118" t="s">
        <v>61</v>
      </c>
      <c r="B40" s="97">
        <v>31</v>
      </c>
      <c r="C40" s="145" t="str">
        <f t="shared" si="0"/>
        <v/>
      </c>
      <c r="D40" s="142"/>
      <c r="E40" s="142"/>
      <c r="F40" s="142"/>
      <c r="G40" s="143"/>
    </row>
    <row r="41" spans="1:7" s="11" customFormat="1" ht="11.25" customHeight="1" x14ac:dyDescent="0.25">
      <c r="A41" s="95"/>
      <c r="B41" s="96"/>
      <c r="C41" s="34"/>
      <c r="D41" s="34"/>
      <c r="E41" s="35"/>
      <c r="F41" s="35"/>
      <c r="G41" s="69"/>
    </row>
    <row r="42" spans="1:7" s="4" customFormat="1" ht="11.25" customHeight="1" thickBot="1" x14ac:dyDescent="0.3">
      <c r="A42" s="24"/>
      <c r="B42" s="75" t="s">
        <v>32</v>
      </c>
      <c r="C42" s="17">
        <f t="shared" ref="C42:G42" si="1">SUM(C10:C40)</f>
        <v>0</v>
      </c>
      <c r="D42" s="18">
        <f t="shared" si="1"/>
        <v>0</v>
      </c>
      <c r="E42" s="19">
        <f t="shared" si="1"/>
        <v>0</v>
      </c>
      <c r="F42" s="19">
        <f t="shared" si="1"/>
        <v>0</v>
      </c>
      <c r="G42" s="20">
        <f t="shared" si="1"/>
        <v>0</v>
      </c>
    </row>
    <row r="43" spans="1:7" s="11" customFormat="1" ht="11.25" customHeight="1" x14ac:dyDescent="0.25"/>
    <row r="44" spans="1:7" s="11" customFormat="1" ht="11.25" customHeight="1" x14ac:dyDescent="0.25">
      <c r="A44" s="11" t="s">
        <v>62</v>
      </c>
      <c r="B44" s="11" t="s">
        <v>63</v>
      </c>
    </row>
    <row r="45" spans="1:7" s="11" customFormat="1" ht="11.25" customHeight="1" x14ac:dyDescent="0.25">
      <c r="A45" s="11" t="s">
        <v>64</v>
      </c>
      <c r="B45" s="11" t="s">
        <v>65</v>
      </c>
    </row>
    <row r="46" spans="1:7" s="11" customFormat="1" ht="11.25" customHeight="1" x14ac:dyDescent="0.25">
      <c r="A46" s="11" t="s">
        <v>66</v>
      </c>
      <c r="B46" s="11" t="s">
        <v>67</v>
      </c>
    </row>
    <row r="47" spans="1:7" s="3" customFormat="1" ht="11.25" customHeight="1" x14ac:dyDescent="0.25">
      <c r="A47" s="11" t="s">
        <v>68</v>
      </c>
      <c r="B47" s="11" t="s">
        <v>69</v>
      </c>
      <c r="C47" s="11"/>
      <c r="D47" s="11"/>
      <c r="E47" s="11"/>
      <c r="F47" s="11"/>
      <c r="G47" s="11"/>
    </row>
    <row r="48" spans="1:7" s="3" customFormat="1" ht="11.25" customHeight="1" x14ac:dyDescent="0.25">
      <c r="A48" s="11" t="s">
        <v>70</v>
      </c>
      <c r="B48" s="11" t="s">
        <v>71</v>
      </c>
      <c r="C48" s="11"/>
      <c r="D48" s="11"/>
      <c r="E48" s="11"/>
      <c r="F48" s="11"/>
      <c r="G48" s="11"/>
    </row>
    <row r="49" spans="1:5" s="3" customFormat="1" ht="11.5" x14ac:dyDescent="0.25">
      <c r="A49" s="11" t="s">
        <v>72</v>
      </c>
      <c r="B49" s="11" t="s">
        <v>73</v>
      </c>
      <c r="C49" s="11"/>
      <c r="D49" s="11"/>
      <c r="E49" s="11"/>
    </row>
    <row r="50" spans="1:5" s="3" customFormat="1" ht="11.5" x14ac:dyDescent="0.25">
      <c r="A50" s="11"/>
      <c r="B50" s="11"/>
      <c r="C50" s="11"/>
      <c r="D50" s="11"/>
      <c r="E50" s="11"/>
    </row>
    <row r="51" spans="1:5" s="3" customFormat="1" ht="11.5" x14ac:dyDescent="0.25">
      <c r="A51" s="11"/>
      <c r="B51" s="11"/>
      <c r="C51" s="11"/>
      <c r="D51" s="11"/>
      <c r="E51" s="11"/>
    </row>
    <row r="52" spans="1:5" s="3" customFormat="1" x14ac:dyDescent="0.25">
      <c r="A52" s="11"/>
      <c r="B52" s="8"/>
      <c r="C52" s="8"/>
      <c r="D52" s="8"/>
      <c r="E52"/>
    </row>
    <row r="53" spans="1:5" s="3" customFormat="1" x14ac:dyDescent="0.25">
      <c r="A53" s="11"/>
      <c r="B53" s="8"/>
      <c r="C53" s="8"/>
      <c r="D53" s="8"/>
      <c r="E53"/>
    </row>
  </sheetData>
  <sheetProtection algorithmName="SHA-512" hashValue="9+0qwW7HEc05ek6qf+LIhvCli/mAhcGs8Yqgc2dGNmgCNfBy/p3G3hZZ003Bc5jmpVCXKP0CoQWgoQeqYL9tjw==" saltValue="smDvmU1enY+GWktV4lKRxA==" spinCount="100000" sheet="1" objects="1" scenarios="1"/>
  <conditionalFormatting sqref="A10:A40">
    <cfRule type="cellIs" dxfId="39" priority="6" stopIfTrue="1" operator="equal">
      <formula>"x"</formula>
    </cfRule>
    <cfRule type="cellIs" dxfId="38" priority="7" stopIfTrue="1" operator="equal">
      <formula>"k"</formula>
    </cfRule>
    <cfRule type="cellIs" dxfId="37" priority="8" stopIfTrue="1" operator="equal">
      <formula>"f"</formula>
    </cfRule>
  </conditionalFormatting>
  <conditionalFormatting sqref="G5 J5">
    <cfRule type="cellIs" dxfId="36" priority="1" operator="lessThan">
      <formula>-2.08333333333333</formula>
    </cfRule>
    <cfRule type="cellIs" dxfId="35" priority="2" operator="greaterThan">
      <formula>2.08333333333333</formula>
    </cfRule>
  </conditionalFormatting>
  <pageMargins left="0.78740157480314965" right="0.78740157480314965" top="0.39370078740157483" bottom="0.2083333333333333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2"/>
  <sheetViews>
    <sheetView view="pageLayout" zoomScale="120" zoomScaleNormal="100" zoomScalePageLayoutView="120" workbookViewId="0">
      <selection activeCell="H2" sqref="H2"/>
    </sheetView>
  </sheetViews>
  <sheetFormatPr baseColWidth="10" defaultColWidth="11.36328125" defaultRowHeight="12.5" x14ac:dyDescent="0.25"/>
  <cols>
    <col min="1" max="1" width="3.36328125" customWidth="1"/>
    <col min="2" max="2" width="10.26953125" customWidth="1"/>
    <col min="3" max="11" width="13" customWidth="1"/>
  </cols>
  <sheetData>
    <row r="1" spans="1:11" s="37" customFormat="1" ht="22.5" customHeight="1" x14ac:dyDescent="0.25">
      <c r="A1" s="37" t="s">
        <v>0</v>
      </c>
    </row>
    <row r="2" spans="1:11" s="29" customFormat="1" ht="11.25" customHeight="1" x14ac:dyDescent="0.25">
      <c r="B2" s="29" t="s">
        <v>79</v>
      </c>
      <c r="C2" s="33">
        <f>Jahr!B5</f>
        <v>2026</v>
      </c>
      <c r="D2" s="29" t="s">
        <v>52</v>
      </c>
      <c r="E2" s="33">
        <f>COUNTIF(A10:A39,"")+(COUNTIF(A10:A39,"f/2"))+(COUNTIF(A10:A39,"x/2"))*0.5+(COUNTIF(A10:A39,"k/2"))+(COUNTIF(A10:A39,"k")+(COUNTIF(A10:A39,"f")))</f>
        <v>19</v>
      </c>
      <c r="F2" s="36" t="s">
        <v>53</v>
      </c>
      <c r="G2" s="33">
        <f>COUNTIF(A10:A40,"k")+COUNTIF(A10:A40,"k/2")*0.5</f>
        <v>0</v>
      </c>
      <c r="J2" s="4"/>
      <c r="K2" s="11"/>
    </row>
    <row r="3" spans="1:11" s="29" customFormat="1" ht="11.25" customHeight="1" x14ac:dyDescent="0.25">
      <c r="B3" s="33" t="str">
        <f>Jahr!B6</f>
        <v>Martina Muster</v>
      </c>
      <c r="C3" s="33"/>
      <c r="D3" s="29" t="s">
        <v>54</v>
      </c>
      <c r="E3" s="33">
        <f>COUNTIF(A10:A39,"")+(COUNTIF(A10:A39,"f/2"))*0.5+(COUNTIF(A10:A39,"x/2"))*0.5+(COUNTIF(A10:A39,"k/2"))*0.5</f>
        <v>19</v>
      </c>
      <c r="F3" s="29" t="s">
        <v>55</v>
      </c>
      <c r="G3" s="33">
        <f>COUNTIF(A10:A40,"f")+COUNTIF(A10:A40,"f/2")*0.5</f>
        <v>0</v>
      </c>
      <c r="J3" s="4"/>
      <c r="K3" s="30"/>
    </row>
    <row r="4" spans="1:11" s="11" customFormat="1" ht="11.25" customHeight="1" x14ac:dyDescent="0.25">
      <c r="B4" s="29"/>
      <c r="C4" s="29"/>
      <c r="D4" s="29" t="s">
        <v>56</v>
      </c>
      <c r="E4" s="32">
        <f>C41</f>
        <v>0</v>
      </c>
      <c r="F4" s="32" t="s">
        <v>57</v>
      </c>
      <c r="G4" s="106">
        <f>-(E5-E4)</f>
        <v>-6.65</v>
      </c>
      <c r="J4" s="51"/>
      <c r="K4" s="4"/>
    </row>
    <row r="5" spans="1:11" s="11" customFormat="1" ht="11.25" customHeight="1" x14ac:dyDescent="0.25">
      <c r="B5" s="29"/>
      <c r="C5" s="29"/>
      <c r="D5" s="29" t="s">
        <v>58</v>
      </c>
      <c r="E5" s="32">
        <f>E3*Jahr!F5*Jahr!F7</f>
        <v>6.65</v>
      </c>
      <c r="F5" s="29" t="s">
        <v>17</v>
      </c>
      <c r="G5" s="107">
        <f>Mai!G5+G4</f>
        <v>-43.050000000000004</v>
      </c>
      <c r="J5" s="52"/>
    </row>
    <row r="6" spans="1:11" s="11" customFormat="1" ht="11.25" customHeight="1" thickBot="1" x14ac:dyDescent="0.3">
      <c r="B6" s="31"/>
      <c r="C6" s="31"/>
    </row>
    <row r="7" spans="1:11" s="5" customFormat="1" ht="11.25" customHeight="1" x14ac:dyDescent="0.3">
      <c r="A7" s="21"/>
      <c r="B7" s="22" t="s">
        <v>59</v>
      </c>
      <c r="C7" s="23" t="s">
        <v>32</v>
      </c>
      <c r="D7" s="120" t="s">
        <v>33</v>
      </c>
      <c r="E7" s="121" t="s">
        <v>34</v>
      </c>
      <c r="F7" s="121" t="s">
        <v>35</v>
      </c>
      <c r="G7" s="122" t="s">
        <v>36</v>
      </c>
    </row>
    <row r="8" spans="1:11" s="5" customFormat="1" ht="11.25" customHeight="1" x14ac:dyDescent="0.25">
      <c r="A8" s="93"/>
      <c r="B8" s="6"/>
      <c r="C8" s="13" t="s">
        <v>37</v>
      </c>
      <c r="D8" s="6" t="s">
        <v>60</v>
      </c>
      <c r="E8" s="13" t="s">
        <v>39</v>
      </c>
      <c r="F8" s="13" t="s">
        <v>40</v>
      </c>
      <c r="G8" s="119" t="s">
        <v>41</v>
      </c>
    </row>
    <row r="9" spans="1:11" s="5" customFormat="1" ht="11.25" customHeight="1" thickBot="1" x14ac:dyDescent="0.3">
      <c r="A9" s="27"/>
      <c r="B9" s="6"/>
      <c r="C9" s="13"/>
      <c r="D9" s="25" t="s">
        <v>42</v>
      </c>
      <c r="E9" s="25" t="s">
        <v>43</v>
      </c>
      <c r="F9" s="25"/>
      <c r="G9" s="28"/>
    </row>
    <row r="10" spans="1:11" s="11" customFormat="1" ht="11.25" customHeight="1" x14ac:dyDescent="0.25">
      <c r="A10" s="117" t="s">
        <v>61</v>
      </c>
      <c r="B10" s="76">
        <v>1</v>
      </c>
      <c r="C10" s="131" t="str">
        <f t="shared" ref="C10:C39" si="0">IF(SUM(D10:G10)=0,"",SUM(D10:G10))</f>
        <v/>
      </c>
      <c r="D10" s="136"/>
      <c r="E10" s="136"/>
      <c r="F10" s="136"/>
      <c r="G10" s="137"/>
    </row>
    <row r="11" spans="1:11" s="11" customFormat="1" ht="11.25" customHeight="1" x14ac:dyDescent="0.25">
      <c r="A11" s="116"/>
      <c r="B11" s="53">
        <v>2</v>
      </c>
      <c r="C11" s="138" t="str">
        <f t="shared" si="0"/>
        <v/>
      </c>
      <c r="D11" s="139"/>
      <c r="E11" s="139"/>
      <c r="F11" s="139"/>
      <c r="G11" s="146"/>
    </row>
    <row r="12" spans="1:11" s="11" customFormat="1" ht="11.25" customHeight="1" x14ac:dyDescent="0.25">
      <c r="A12" s="116"/>
      <c r="B12" s="53">
        <v>3</v>
      </c>
      <c r="C12" s="138" t="str">
        <f t="shared" si="0"/>
        <v/>
      </c>
      <c r="D12" s="139"/>
      <c r="E12" s="139"/>
      <c r="F12" s="139"/>
      <c r="G12" s="140"/>
    </row>
    <row r="13" spans="1:11" s="11" customFormat="1" ht="11.25" customHeight="1" x14ac:dyDescent="0.25">
      <c r="A13" s="116"/>
      <c r="B13" s="53">
        <v>4</v>
      </c>
      <c r="C13" s="138" t="str">
        <f t="shared" si="0"/>
        <v/>
      </c>
      <c r="D13" s="139"/>
      <c r="E13" s="139"/>
      <c r="F13" s="139"/>
      <c r="G13" s="140"/>
    </row>
    <row r="14" spans="1:11" s="11" customFormat="1" ht="11.25" customHeight="1" x14ac:dyDescent="0.25">
      <c r="A14" s="116"/>
      <c r="B14" s="53">
        <v>5</v>
      </c>
      <c r="C14" s="138" t="str">
        <f t="shared" si="0"/>
        <v/>
      </c>
      <c r="D14" s="139"/>
      <c r="E14" s="139"/>
      <c r="F14" s="139"/>
      <c r="G14" s="140"/>
    </row>
    <row r="15" spans="1:11" s="11" customFormat="1" ht="11.25" customHeight="1" x14ac:dyDescent="0.25">
      <c r="A15" s="116"/>
      <c r="B15" s="53">
        <v>6</v>
      </c>
      <c r="C15" s="138" t="str">
        <f t="shared" si="0"/>
        <v/>
      </c>
      <c r="D15" s="139"/>
      <c r="E15" s="139"/>
      <c r="F15" s="139"/>
      <c r="G15" s="140"/>
    </row>
    <row r="16" spans="1:11" s="11" customFormat="1" ht="11.25" customHeight="1" x14ac:dyDescent="0.25">
      <c r="A16" s="116" t="s">
        <v>61</v>
      </c>
      <c r="B16" s="38">
        <v>7</v>
      </c>
      <c r="C16" s="141" t="str">
        <f t="shared" si="0"/>
        <v/>
      </c>
      <c r="D16" s="139"/>
      <c r="E16" s="139"/>
      <c r="F16" s="139"/>
      <c r="G16" s="140"/>
    </row>
    <row r="17" spans="1:7" s="11" customFormat="1" ht="11.25" customHeight="1" x14ac:dyDescent="0.25">
      <c r="A17" s="116" t="s">
        <v>61</v>
      </c>
      <c r="B17" s="38">
        <v>8</v>
      </c>
      <c r="C17" s="141" t="str">
        <f t="shared" si="0"/>
        <v/>
      </c>
      <c r="D17" s="139"/>
      <c r="E17" s="139"/>
      <c r="F17" s="139"/>
      <c r="G17" s="140"/>
    </row>
    <row r="18" spans="1:7" s="11" customFormat="1" ht="11.25" customHeight="1" x14ac:dyDescent="0.25">
      <c r="A18" s="116" t="s">
        <v>61</v>
      </c>
      <c r="B18" s="38">
        <v>9</v>
      </c>
      <c r="C18" s="141" t="str">
        <f t="shared" si="0"/>
        <v/>
      </c>
      <c r="D18" s="139"/>
      <c r="E18" s="139"/>
      <c r="F18" s="139"/>
      <c r="G18" s="140"/>
    </row>
    <row r="19" spans="1:7" s="11" customFormat="1" ht="11.25" customHeight="1" x14ac:dyDescent="0.25">
      <c r="A19" s="116"/>
      <c r="B19" s="53">
        <v>10</v>
      </c>
      <c r="C19" s="138" t="str">
        <f t="shared" si="0"/>
        <v/>
      </c>
      <c r="D19" s="139"/>
      <c r="E19" s="139"/>
      <c r="F19" s="139"/>
      <c r="G19" s="140"/>
    </row>
    <row r="20" spans="1:7" s="11" customFormat="1" ht="11.25" customHeight="1" x14ac:dyDescent="0.25">
      <c r="A20" s="116"/>
      <c r="B20" s="53">
        <v>11</v>
      </c>
      <c r="C20" s="138" t="str">
        <f t="shared" si="0"/>
        <v/>
      </c>
      <c r="D20" s="139"/>
      <c r="E20" s="139"/>
      <c r="F20" s="139"/>
      <c r="G20" s="140"/>
    </row>
    <row r="21" spans="1:7" s="11" customFormat="1" ht="11.25" customHeight="1" x14ac:dyDescent="0.25">
      <c r="A21" s="116"/>
      <c r="B21" s="53">
        <v>12</v>
      </c>
      <c r="C21" s="138" t="str">
        <f t="shared" si="0"/>
        <v/>
      </c>
      <c r="D21" s="139"/>
      <c r="E21" s="139"/>
      <c r="F21" s="139"/>
      <c r="G21" s="140"/>
    </row>
    <row r="22" spans="1:7" s="11" customFormat="1" ht="11.25" customHeight="1" x14ac:dyDescent="0.25">
      <c r="A22" s="116"/>
      <c r="B22" s="53">
        <v>13</v>
      </c>
      <c r="C22" s="138" t="str">
        <f t="shared" si="0"/>
        <v/>
      </c>
      <c r="D22" s="139"/>
      <c r="E22" s="139"/>
      <c r="F22" s="139"/>
      <c r="G22" s="140"/>
    </row>
    <row r="23" spans="1:7" s="11" customFormat="1" ht="11.25" customHeight="1" x14ac:dyDescent="0.25">
      <c r="A23" s="116" t="s">
        <v>61</v>
      </c>
      <c r="B23" s="38">
        <v>14</v>
      </c>
      <c r="C23" s="141" t="str">
        <f t="shared" si="0"/>
        <v/>
      </c>
      <c r="D23" s="139"/>
      <c r="E23" s="139"/>
      <c r="F23" s="139"/>
      <c r="G23" s="140"/>
    </row>
    <row r="24" spans="1:7" s="11" customFormat="1" ht="11.25" customHeight="1" x14ac:dyDescent="0.25">
      <c r="A24" s="116" t="s">
        <v>61</v>
      </c>
      <c r="B24" s="38">
        <v>15</v>
      </c>
      <c r="C24" s="141" t="str">
        <f t="shared" si="0"/>
        <v/>
      </c>
      <c r="D24" s="139"/>
      <c r="E24" s="139"/>
      <c r="F24" s="139"/>
      <c r="G24" s="140"/>
    </row>
    <row r="25" spans="1:7" s="11" customFormat="1" ht="11.25" customHeight="1" x14ac:dyDescent="0.25">
      <c r="A25" s="116"/>
      <c r="B25" s="53">
        <v>16</v>
      </c>
      <c r="C25" s="138" t="str">
        <f t="shared" si="0"/>
        <v/>
      </c>
      <c r="D25" s="139"/>
      <c r="E25" s="139"/>
      <c r="F25" s="139"/>
      <c r="G25" s="140"/>
    </row>
    <row r="26" spans="1:7" s="11" customFormat="1" ht="11.25" customHeight="1" x14ac:dyDescent="0.25">
      <c r="A26" s="116"/>
      <c r="B26" s="53">
        <v>17</v>
      </c>
      <c r="C26" s="138" t="str">
        <f t="shared" si="0"/>
        <v/>
      </c>
      <c r="D26" s="139"/>
      <c r="E26" s="139"/>
      <c r="F26" s="139"/>
      <c r="G26" s="140"/>
    </row>
    <row r="27" spans="1:7" s="11" customFormat="1" ht="11.25" customHeight="1" x14ac:dyDescent="0.25">
      <c r="A27" s="116"/>
      <c r="B27" s="53">
        <v>18</v>
      </c>
      <c r="C27" s="138" t="str">
        <f t="shared" si="0"/>
        <v/>
      </c>
      <c r="D27" s="139"/>
      <c r="E27" s="139"/>
      <c r="F27" s="139"/>
      <c r="G27" s="140"/>
    </row>
    <row r="28" spans="1:7" s="11" customFormat="1" ht="11.25" customHeight="1" x14ac:dyDescent="0.25">
      <c r="A28" s="116" t="s">
        <v>61</v>
      </c>
      <c r="B28" s="38">
        <v>19</v>
      </c>
      <c r="C28" s="141" t="str">
        <f t="shared" si="0"/>
        <v/>
      </c>
      <c r="D28" s="139"/>
      <c r="E28" s="139"/>
      <c r="F28" s="139"/>
      <c r="G28" s="140"/>
    </row>
    <row r="29" spans="1:7" s="11" customFormat="1" ht="11.25" customHeight="1" x14ac:dyDescent="0.25">
      <c r="A29" s="116"/>
      <c r="B29" s="53">
        <v>20</v>
      </c>
      <c r="C29" s="138" t="str">
        <f t="shared" si="0"/>
        <v/>
      </c>
      <c r="D29" s="139"/>
      <c r="E29" s="139"/>
      <c r="F29" s="139"/>
      <c r="G29" s="140"/>
    </row>
    <row r="30" spans="1:7" s="11" customFormat="1" ht="11.25" customHeight="1" x14ac:dyDescent="0.25">
      <c r="A30" s="116" t="s">
        <v>61</v>
      </c>
      <c r="B30" s="38">
        <v>21</v>
      </c>
      <c r="C30" s="141" t="str">
        <f t="shared" si="0"/>
        <v/>
      </c>
      <c r="D30" s="139"/>
      <c r="E30" s="139"/>
      <c r="F30" s="139"/>
      <c r="G30" s="140"/>
    </row>
    <row r="31" spans="1:7" s="11" customFormat="1" ht="11.25" customHeight="1" x14ac:dyDescent="0.25">
      <c r="A31" s="116" t="s">
        <v>61</v>
      </c>
      <c r="B31" s="38">
        <v>22</v>
      </c>
      <c r="C31" s="141" t="str">
        <f t="shared" si="0"/>
        <v/>
      </c>
      <c r="D31" s="139"/>
      <c r="E31" s="139"/>
      <c r="F31" s="139"/>
      <c r="G31" s="140"/>
    </row>
    <row r="32" spans="1:7" s="11" customFormat="1" ht="11.25" customHeight="1" x14ac:dyDescent="0.25">
      <c r="A32" s="116"/>
      <c r="B32" s="53">
        <v>23</v>
      </c>
      <c r="C32" s="138" t="str">
        <f t="shared" si="0"/>
        <v/>
      </c>
      <c r="D32" s="139"/>
      <c r="E32" s="139"/>
      <c r="F32" s="139"/>
      <c r="G32" s="140"/>
    </row>
    <row r="33" spans="1:7" s="11" customFormat="1" ht="11.25" customHeight="1" x14ac:dyDescent="0.25">
      <c r="A33" s="116"/>
      <c r="B33" s="53">
        <v>24</v>
      </c>
      <c r="C33" s="138" t="str">
        <f t="shared" si="0"/>
        <v/>
      </c>
      <c r="D33" s="139"/>
      <c r="E33" s="139"/>
      <c r="F33" s="139"/>
      <c r="G33" s="140"/>
    </row>
    <row r="34" spans="1:7" s="11" customFormat="1" ht="11.25" customHeight="1" x14ac:dyDescent="0.25">
      <c r="A34" s="116"/>
      <c r="B34" s="53">
        <v>25</v>
      </c>
      <c r="C34" s="138" t="str">
        <f t="shared" si="0"/>
        <v/>
      </c>
      <c r="D34" s="139"/>
      <c r="E34" s="139"/>
      <c r="F34" s="139"/>
      <c r="G34" s="140"/>
    </row>
    <row r="35" spans="1:7" s="11" customFormat="1" ht="11.25" customHeight="1" x14ac:dyDescent="0.25">
      <c r="A35" s="116"/>
      <c r="B35" s="53">
        <v>26</v>
      </c>
      <c r="C35" s="138" t="str">
        <f t="shared" si="0"/>
        <v/>
      </c>
      <c r="D35" s="139"/>
      <c r="E35" s="139"/>
      <c r="F35" s="139"/>
      <c r="G35" s="140"/>
    </row>
    <row r="36" spans="1:7" s="11" customFormat="1" ht="11.25" customHeight="1" x14ac:dyDescent="0.25">
      <c r="A36" s="116"/>
      <c r="B36" s="53">
        <v>27</v>
      </c>
      <c r="C36" s="138" t="str">
        <f t="shared" si="0"/>
        <v/>
      </c>
      <c r="D36" s="139"/>
      <c r="E36" s="139"/>
      <c r="F36" s="139"/>
      <c r="G36" s="140"/>
    </row>
    <row r="37" spans="1:7" s="11" customFormat="1" ht="11.25" customHeight="1" x14ac:dyDescent="0.25">
      <c r="A37" s="116" t="s">
        <v>61</v>
      </c>
      <c r="B37" s="38">
        <v>28</v>
      </c>
      <c r="C37" s="141" t="str">
        <f t="shared" si="0"/>
        <v/>
      </c>
      <c r="D37" s="139"/>
      <c r="E37" s="139"/>
      <c r="F37" s="139"/>
      <c r="G37" s="140"/>
    </row>
    <row r="38" spans="1:7" s="11" customFormat="1" ht="11.25" customHeight="1" x14ac:dyDescent="0.25">
      <c r="A38" s="116" t="s">
        <v>61</v>
      </c>
      <c r="B38" s="38">
        <v>29</v>
      </c>
      <c r="C38" s="141" t="str">
        <f t="shared" si="0"/>
        <v/>
      </c>
      <c r="D38" s="139"/>
      <c r="E38" s="139"/>
      <c r="F38" s="139"/>
      <c r="G38" s="140"/>
    </row>
    <row r="39" spans="1:7" s="11" customFormat="1" ht="11.25" customHeight="1" thickBot="1" x14ac:dyDescent="0.3">
      <c r="A39" s="118"/>
      <c r="B39" s="94">
        <v>30</v>
      </c>
      <c r="C39" s="19" t="str">
        <f t="shared" si="0"/>
        <v/>
      </c>
      <c r="D39" s="142"/>
      <c r="E39" s="142"/>
      <c r="F39" s="142"/>
      <c r="G39" s="143"/>
    </row>
    <row r="40" spans="1:7" s="11" customFormat="1" ht="11.25" customHeight="1" x14ac:dyDescent="0.25">
      <c r="A40" s="95"/>
      <c r="B40" s="96"/>
      <c r="C40" s="34"/>
      <c r="D40" s="34"/>
      <c r="E40" s="35"/>
      <c r="F40" s="35"/>
      <c r="G40" s="69"/>
    </row>
    <row r="41" spans="1:7" s="4" customFormat="1" ht="11.25" customHeight="1" thickBot="1" x14ac:dyDescent="0.3">
      <c r="A41" s="24"/>
      <c r="B41" s="75" t="s">
        <v>32</v>
      </c>
      <c r="C41" s="17">
        <f t="shared" ref="C41:G41" si="1">SUM(C10:C39)</f>
        <v>0</v>
      </c>
      <c r="D41" s="18">
        <f t="shared" si="1"/>
        <v>0</v>
      </c>
      <c r="E41" s="19">
        <f t="shared" si="1"/>
        <v>0</v>
      </c>
      <c r="F41" s="19">
        <f t="shared" si="1"/>
        <v>0</v>
      </c>
      <c r="G41" s="20">
        <f t="shared" si="1"/>
        <v>0</v>
      </c>
    </row>
    <row r="42" spans="1:7" s="11" customFormat="1" ht="11.25" customHeight="1" x14ac:dyDescent="0.25"/>
    <row r="43" spans="1:7" s="11" customFormat="1" ht="11.25" customHeight="1" x14ac:dyDescent="0.25">
      <c r="A43" s="11" t="s">
        <v>62</v>
      </c>
      <c r="B43" s="11" t="s">
        <v>63</v>
      </c>
    </row>
    <row r="44" spans="1:7" s="11" customFormat="1" ht="11.25" customHeight="1" x14ac:dyDescent="0.25">
      <c r="A44" s="11" t="s">
        <v>64</v>
      </c>
      <c r="B44" s="11" t="s">
        <v>65</v>
      </c>
    </row>
    <row r="45" spans="1:7" s="11" customFormat="1" ht="11.25" customHeight="1" x14ac:dyDescent="0.25">
      <c r="A45" s="11" t="s">
        <v>66</v>
      </c>
      <c r="B45" s="11" t="s">
        <v>67</v>
      </c>
    </row>
    <row r="46" spans="1:7" s="3" customFormat="1" ht="11.25" customHeight="1" x14ac:dyDescent="0.25">
      <c r="A46" s="11" t="s">
        <v>68</v>
      </c>
      <c r="B46" s="11" t="s">
        <v>69</v>
      </c>
      <c r="C46" s="11"/>
      <c r="D46" s="11"/>
      <c r="E46" s="11"/>
      <c r="F46" s="11"/>
      <c r="G46" s="11"/>
    </row>
    <row r="47" spans="1:7" s="3" customFormat="1" ht="11.25" customHeight="1" x14ac:dyDescent="0.25">
      <c r="A47" s="11" t="s">
        <v>70</v>
      </c>
      <c r="B47" s="11" t="s">
        <v>71</v>
      </c>
      <c r="C47" s="11"/>
      <c r="D47" s="11"/>
      <c r="E47" s="11"/>
      <c r="F47" s="11"/>
      <c r="G47" s="11"/>
    </row>
    <row r="48" spans="1:7" s="3" customFormat="1" ht="11.5" x14ac:dyDescent="0.25">
      <c r="A48" s="11" t="s">
        <v>72</v>
      </c>
      <c r="B48" s="11" t="s">
        <v>73</v>
      </c>
      <c r="C48" s="11"/>
      <c r="D48" s="11"/>
      <c r="E48" s="11"/>
      <c r="F48" s="11"/>
      <c r="G48" s="11"/>
    </row>
    <row r="49" spans="2:5" s="3" customFormat="1" ht="11.5" x14ac:dyDescent="0.25">
      <c r="B49" s="11"/>
      <c r="C49" s="11"/>
      <c r="D49" s="11"/>
      <c r="E49" s="11"/>
    </row>
    <row r="50" spans="2:5" s="3" customFormat="1" ht="11.5" x14ac:dyDescent="0.25">
      <c r="B50" s="11"/>
      <c r="C50" s="11"/>
      <c r="D50" s="11"/>
      <c r="E50" s="11"/>
    </row>
    <row r="51" spans="2:5" s="3" customFormat="1" x14ac:dyDescent="0.25">
      <c r="B51" s="8"/>
      <c r="C51" s="8"/>
      <c r="D51" s="8"/>
      <c r="E51"/>
    </row>
    <row r="52" spans="2:5" s="3" customFormat="1" x14ac:dyDescent="0.25">
      <c r="B52" s="8"/>
      <c r="C52" s="8"/>
      <c r="D52" s="8"/>
      <c r="E52"/>
    </row>
  </sheetData>
  <sheetProtection algorithmName="SHA-512" hashValue="btAVmBVtuUaDXNt8UgivVA+kq8NlauMJIK3nXVTdVZXuHHqmXHf12HyKx5b0/N8TjhYcBDQKRMZ0IBgQO3eusg==" saltValue="DsdenPKe9OUuPBLsAuU4tQ==" spinCount="100000" sheet="1" objects="1" scenarios="1"/>
  <conditionalFormatting sqref="A10:A39">
    <cfRule type="cellIs" dxfId="34" priority="6" stopIfTrue="1" operator="equal">
      <formula>"x"</formula>
    </cfRule>
    <cfRule type="cellIs" dxfId="33" priority="7" stopIfTrue="1" operator="equal">
      <formula>"K"</formula>
    </cfRule>
    <cfRule type="cellIs" dxfId="32" priority="8" stopIfTrue="1" operator="equal">
      <formula>"F"</formula>
    </cfRule>
  </conditionalFormatting>
  <conditionalFormatting sqref="G5 J5">
    <cfRule type="cellIs" dxfId="31" priority="1" operator="lessThan">
      <formula>-2.08333333333333</formula>
    </cfRule>
    <cfRule type="cellIs" dxfId="30" priority="2" operator="greaterThan">
      <formula>2.08333333333333</formula>
    </cfRule>
  </conditionalFormatting>
  <pageMargins left="0.78740157480314965" right="0.78740157480314965" top="0.39370078740157483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3"/>
  <sheetViews>
    <sheetView view="pageLayout" zoomScale="120" zoomScaleNormal="100" zoomScalePageLayoutView="120" workbookViewId="0">
      <selection activeCell="H2" sqref="H2"/>
    </sheetView>
  </sheetViews>
  <sheetFormatPr baseColWidth="10" defaultColWidth="11.36328125" defaultRowHeight="12.5" x14ac:dyDescent="0.25"/>
  <cols>
    <col min="1" max="1" width="3.36328125" customWidth="1"/>
    <col min="2" max="2" width="10.26953125" customWidth="1"/>
    <col min="3" max="11" width="13" customWidth="1"/>
  </cols>
  <sheetData>
    <row r="1" spans="1:11" s="37" customFormat="1" ht="22.5" customHeight="1" x14ac:dyDescent="0.25">
      <c r="A1" s="37" t="s">
        <v>0</v>
      </c>
    </row>
    <row r="2" spans="1:11" s="29" customFormat="1" ht="11.25" customHeight="1" x14ac:dyDescent="0.25">
      <c r="B2" s="29" t="s">
        <v>80</v>
      </c>
      <c r="C2" s="33">
        <f>Jahr!B5</f>
        <v>2026</v>
      </c>
      <c r="D2" s="29" t="s">
        <v>52</v>
      </c>
      <c r="E2" s="33">
        <f>COUNTIF(A10:A40,"")+(COUNTIF(A10:A40,"f/2"))+(COUNTIF(A10:A40,"x/2"))*0.5+(COUNTIF(A10:A40,"k/2"))+(COUNTIF(A10:A40,"k")+(COUNTIF(A10:A40,"f")))</f>
        <v>23</v>
      </c>
      <c r="F2" s="36" t="s">
        <v>53</v>
      </c>
      <c r="G2" s="33">
        <f>COUNTIF(A10:A40,"k")+COUNTIF(A10:A40,"k/2")*0.5</f>
        <v>0</v>
      </c>
      <c r="J2" s="4"/>
      <c r="K2" s="11"/>
    </row>
    <row r="3" spans="1:11" s="29" customFormat="1" ht="11.25" customHeight="1" x14ac:dyDescent="0.25">
      <c r="B3" s="33" t="str">
        <f>Jahr!B6</f>
        <v>Martina Muster</v>
      </c>
      <c r="C3" s="33"/>
      <c r="D3" s="29" t="s">
        <v>54</v>
      </c>
      <c r="E3" s="33">
        <f>COUNTIF(A10:A40,"")+(COUNTIF(A10:A40,"f/2"))*0.5+(COUNTIF(A10:A40,"x/2"))*0.5+(COUNTIF(A10:A40,"k/2"))*0.5</f>
        <v>23</v>
      </c>
      <c r="F3" s="29" t="s">
        <v>55</v>
      </c>
      <c r="G3" s="33">
        <f>COUNTIF(A10:A40,"f")+COUNTIF(A10:A40,"f/2")*0.5</f>
        <v>0</v>
      </c>
      <c r="J3" s="4"/>
      <c r="K3" s="30"/>
    </row>
    <row r="4" spans="1:11" s="11" customFormat="1" ht="11.25" customHeight="1" x14ac:dyDescent="0.25">
      <c r="B4" s="29"/>
      <c r="C4" s="29"/>
      <c r="D4" s="29" t="s">
        <v>56</v>
      </c>
      <c r="E4" s="32">
        <f>C42</f>
        <v>0</v>
      </c>
      <c r="F4" s="32" t="s">
        <v>57</v>
      </c>
      <c r="G4" s="106">
        <f>-(E5-E4)</f>
        <v>-8.0500000000000007</v>
      </c>
      <c r="J4" s="51"/>
      <c r="K4" s="4"/>
    </row>
    <row r="5" spans="1:11" s="11" customFormat="1" ht="11.25" customHeight="1" x14ac:dyDescent="0.25">
      <c r="B5" s="29"/>
      <c r="C5" s="29"/>
      <c r="D5" s="29" t="s">
        <v>58</v>
      </c>
      <c r="E5" s="32">
        <f>E3*Jahr!F5*Jahr!F7</f>
        <v>8.0500000000000007</v>
      </c>
      <c r="F5" s="29" t="s">
        <v>17</v>
      </c>
      <c r="G5" s="107">
        <f>Juni!G5+G4</f>
        <v>-51.100000000000009</v>
      </c>
      <c r="J5" s="52"/>
    </row>
    <row r="6" spans="1:11" s="11" customFormat="1" ht="11.25" customHeight="1" thickBot="1" x14ac:dyDescent="0.3">
      <c r="B6" s="29"/>
      <c r="C6" s="29"/>
    </row>
    <row r="7" spans="1:11" s="5" customFormat="1" ht="11.25" customHeight="1" x14ac:dyDescent="0.3">
      <c r="A7" s="21"/>
      <c r="B7" s="22" t="s">
        <v>59</v>
      </c>
      <c r="C7" s="23" t="s">
        <v>32</v>
      </c>
      <c r="D7" s="120" t="s">
        <v>33</v>
      </c>
      <c r="E7" s="121" t="s">
        <v>34</v>
      </c>
      <c r="F7" s="121" t="s">
        <v>35</v>
      </c>
      <c r="G7" s="122" t="s">
        <v>36</v>
      </c>
    </row>
    <row r="8" spans="1:11" s="5" customFormat="1" ht="11.25" customHeight="1" x14ac:dyDescent="0.25">
      <c r="A8" s="93"/>
      <c r="B8" s="6"/>
      <c r="C8" s="13" t="s">
        <v>37</v>
      </c>
      <c r="D8" s="6" t="s">
        <v>60</v>
      </c>
      <c r="E8" s="13" t="s">
        <v>39</v>
      </c>
      <c r="F8" s="13" t="s">
        <v>40</v>
      </c>
      <c r="G8" s="119" t="s">
        <v>41</v>
      </c>
    </row>
    <row r="9" spans="1:11" s="5" customFormat="1" ht="11.25" customHeight="1" thickBot="1" x14ac:dyDescent="0.3">
      <c r="A9" s="27"/>
      <c r="B9" s="6"/>
      <c r="C9" s="13"/>
      <c r="D9" s="25" t="s">
        <v>42</v>
      </c>
      <c r="E9" s="25" t="s">
        <v>43</v>
      </c>
      <c r="F9" s="25"/>
      <c r="G9" s="28"/>
    </row>
    <row r="10" spans="1:11" s="11" customFormat="1" ht="11.25" customHeight="1" x14ac:dyDescent="0.25">
      <c r="A10" s="117"/>
      <c r="B10" s="74">
        <v>1</v>
      </c>
      <c r="C10" s="135" t="str">
        <f t="shared" ref="C10:C40" si="0">IF(SUM(D10:G10)=0,"",SUM(D10:G10))</f>
        <v/>
      </c>
      <c r="D10" s="136"/>
      <c r="E10" s="136"/>
      <c r="F10" s="136"/>
      <c r="G10" s="137"/>
    </row>
    <row r="11" spans="1:11" s="11" customFormat="1" ht="11.25" customHeight="1" x14ac:dyDescent="0.25">
      <c r="A11" s="116"/>
      <c r="B11" s="53">
        <v>2</v>
      </c>
      <c r="C11" s="138" t="str">
        <f t="shared" si="0"/>
        <v/>
      </c>
      <c r="D11" s="139"/>
      <c r="E11" s="139"/>
      <c r="F11" s="139"/>
      <c r="G11" s="140"/>
    </row>
    <row r="12" spans="1:11" s="11" customFormat="1" ht="11.25" customHeight="1" x14ac:dyDescent="0.25">
      <c r="A12" s="116"/>
      <c r="B12" s="53">
        <v>3</v>
      </c>
      <c r="C12" s="138" t="str">
        <f t="shared" si="0"/>
        <v/>
      </c>
      <c r="D12" s="139"/>
      <c r="E12" s="139"/>
      <c r="F12" s="139"/>
      <c r="G12" s="140"/>
    </row>
    <row r="13" spans="1:11" s="11" customFormat="1" ht="11.25" customHeight="1" x14ac:dyDescent="0.25">
      <c r="A13" s="116"/>
      <c r="B13" s="53">
        <v>4</v>
      </c>
      <c r="C13" s="138" t="str">
        <f t="shared" si="0"/>
        <v/>
      </c>
      <c r="D13" s="139"/>
      <c r="E13" s="139"/>
      <c r="F13" s="139"/>
      <c r="G13" s="140"/>
    </row>
    <row r="14" spans="1:11" s="11" customFormat="1" ht="11.25" customHeight="1" x14ac:dyDescent="0.25">
      <c r="A14" s="116" t="s">
        <v>61</v>
      </c>
      <c r="B14" s="38">
        <v>5</v>
      </c>
      <c r="C14" s="141" t="str">
        <f t="shared" si="0"/>
        <v/>
      </c>
      <c r="D14" s="139"/>
      <c r="E14" s="139"/>
      <c r="F14" s="139"/>
      <c r="G14" s="140"/>
    </row>
    <row r="15" spans="1:11" s="11" customFormat="1" ht="11.25" customHeight="1" x14ac:dyDescent="0.25">
      <c r="A15" s="116" t="s">
        <v>61</v>
      </c>
      <c r="B15" s="38">
        <v>6</v>
      </c>
      <c r="C15" s="141" t="str">
        <f t="shared" si="0"/>
        <v/>
      </c>
      <c r="D15" s="139"/>
      <c r="E15" s="139"/>
      <c r="F15" s="139"/>
      <c r="G15" s="140"/>
    </row>
    <row r="16" spans="1:11" s="11" customFormat="1" ht="11.25" customHeight="1" x14ac:dyDescent="0.25">
      <c r="A16" s="116"/>
      <c r="B16" s="53">
        <v>7</v>
      </c>
      <c r="C16" s="138" t="str">
        <f t="shared" si="0"/>
        <v/>
      </c>
      <c r="D16" s="139"/>
      <c r="E16" s="139"/>
      <c r="F16" s="139"/>
      <c r="G16" s="140"/>
    </row>
    <row r="17" spans="1:7" s="11" customFormat="1" ht="11.25" customHeight="1" x14ac:dyDescent="0.25">
      <c r="A17" s="116"/>
      <c r="B17" s="53">
        <v>8</v>
      </c>
      <c r="C17" s="138" t="str">
        <f t="shared" si="0"/>
        <v/>
      </c>
      <c r="D17" s="139"/>
      <c r="E17" s="139"/>
      <c r="F17" s="139"/>
      <c r="G17" s="140"/>
    </row>
    <row r="18" spans="1:7" s="11" customFormat="1" ht="11.25" customHeight="1" x14ac:dyDescent="0.25">
      <c r="A18" s="116"/>
      <c r="B18" s="53">
        <v>9</v>
      </c>
      <c r="C18" s="138" t="str">
        <f t="shared" si="0"/>
        <v/>
      </c>
      <c r="D18" s="139"/>
      <c r="E18" s="139"/>
      <c r="F18" s="139"/>
      <c r="G18" s="140"/>
    </row>
    <row r="19" spans="1:7" s="11" customFormat="1" ht="11.25" customHeight="1" x14ac:dyDescent="0.25">
      <c r="A19" s="116"/>
      <c r="B19" s="53">
        <v>10</v>
      </c>
      <c r="C19" s="138" t="str">
        <f t="shared" si="0"/>
        <v/>
      </c>
      <c r="D19" s="139"/>
      <c r="E19" s="139"/>
      <c r="F19" s="139"/>
      <c r="G19" s="140"/>
    </row>
    <row r="20" spans="1:7" s="11" customFormat="1" ht="11.25" customHeight="1" x14ac:dyDescent="0.25">
      <c r="A20" s="116"/>
      <c r="B20" s="53">
        <v>11</v>
      </c>
      <c r="C20" s="138" t="str">
        <f t="shared" si="0"/>
        <v/>
      </c>
      <c r="D20" s="139"/>
      <c r="E20" s="139"/>
      <c r="F20" s="139"/>
      <c r="G20" s="140"/>
    </row>
    <row r="21" spans="1:7" s="11" customFormat="1" ht="11.25" customHeight="1" x14ac:dyDescent="0.25">
      <c r="A21" s="116" t="s">
        <v>61</v>
      </c>
      <c r="B21" s="38">
        <v>12</v>
      </c>
      <c r="C21" s="141" t="str">
        <f t="shared" si="0"/>
        <v/>
      </c>
      <c r="D21" s="139"/>
      <c r="E21" s="139"/>
      <c r="F21" s="139"/>
      <c r="G21" s="140"/>
    </row>
    <row r="22" spans="1:7" s="11" customFormat="1" ht="11.25" customHeight="1" x14ac:dyDescent="0.25">
      <c r="A22" s="116" t="s">
        <v>61</v>
      </c>
      <c r="B22" s="38">
        <v>13</v>
      </c>
      <c r="C22" s="141" t="str">
        <f t="shared" si="0"/>
        <v/>
      </c>
      <c r="D22" s="139"/>
      <c r="E22" s="139"/>
      <c r="F22" s="139"/>
      <c r="G22" s="140"/>
    </row>
    <row r="23" spans="1:7" s="11" customFormat="1" ht="11.25" customHeight="1" x14ac:dyDescent="0.25">
      <c r="A23" s="116"/>
      <c r="B23" s="53">
        <v>14</v>
      </c>
      <c r="C23" s="138" t="str">
        <f t="shared" si="0"/>
        <v/>
      </c>
      <c r="D23" s="139"/>
      <c r="E23" s="139"/>
      <c r="F23" s="139"/>
      <c r="G23" s="140"/>
    </row>
    <row r="24" spans="1:7" s="11" customFormat="1" ht="11.25" customHeight="1" x14ac:dyDescent="0.25">
      <c r="A24" s="116"/>
      <c r="B24" s="53">
        <v>15</v>
      </c>
      <c r="C24" s="138" t="str">
        <f t="shared" si="0"/>
        <v/>
      </c>
      <c r="D24" s="139"/>
      <c r="E24" s="139"/>
      <c r="F24" s="139"/>
      <c r="G24" s="140"/>
    </row>
    <row r="25" spans="1:7" s="11" customFormat="1" ht="11.25" customHeight="1" x14ac:dyDescent="0.25">
      <c r="A25" s="116"/>
      <c r="B25" s="53">
        <v>16</v>
      </c>
      <c r="C25" s="138" t="str">
        <f t="shared" si="0"/>
        <v/>
      </c>
      <c r="D25" s="139"/>
      <c r="E25" s="139"/>
      <c r="F25" s="139"/>
      <c r="G25" s="140"/>
    </row>
    <row r="26" spans="1:7" s="11" customFormat="1" ht="11.25" customHeight="1" x14ac:dyDescent="0.25">
      <c r="A26" s="116"/>
      <c r="B26" s="53">
        <v>17</v>
      </c>
      <c r="C26" s="138" t="str">
        <f t="shared" si="0"/>
        <v/>
      </c>
      <c r="D26" s="139"/>
      <c r="E26" s="139"/>
      <c r="F26" s="139"/>
      <c r="G26" s="140"/>
    </row>
    <row r="27" spans="1:7" s="11" customFormat="1" ht="11.25" customHeight="1" x14ac:dyDescent="0.25">
      <c r="A27" s="116"/>
      <c r="B27" s="53">
        <v>18</v>
      </c>
      <c r="C27" s="138" t="str">
        <f t="shared" si="0"/>
        <v/>
      </c>
      <c r="D27" s="139"/>
      <c r="E27" s="139"/>
      <c r="F27" s="139"/>
      <c r="G27" s="140"/>
    </row>
    <row r="28" spans="1:7" s="11" customFormat="1" ht="11.25" customHeight="1" x14ac:dyDescent="0.25">
      <c r="A28" s="116" t="s">
        <v>61</v>
      </c>
      <c r="B28" s="38">
        <v>19</v>
      </c>
      <c r="C28" s="141" t="str">
        <f t="shared" si="0"/>
        <v/>
      </c>
      <c r="D28" s="139"/>
      <c r="E28" s="139"/>
      <c r="F28" s="139"/>
      <c r="G28" s="140"/>
    </row>
    <row r="29" spans="1:7" s="11" customFormat="1" ht="11.25" customHeight="1" x14ac:dyDescent="0.25">
      <c r="A29" s="116" t="s">
        <v>61</v>
      </c>
      <c r="B29" s="38">
        <v>20</v>
      </c>
      <c r="C29" s="141" t="str">
        <f t="shared" si="0"/>
        <v/>
      </c>
      <c r="D29" s="139"/>
      <c r="E29" s="139"/>
      <c r="F29" s="139"/>
      <c r="G29" s="140"/>
    </row>
    <row r="30" spans="1:7" s="11" customFormat="1" ht="11.25" customHeight="1" x14ac:dyDescent="0.25">
      <c r="A30" s="116"/>
      <c r="B30" s="53">
        <v>21</v>
      </c>
      <c r="C30" s="138" t="str">
        <f t="shared" si="0"/>
        <v/>
      </c>
      <c r="D30" s="139"/>
      <c r="E30" s="139"/>
      <c r="F30" s="139"/>
      <c r="G30" s="140"/>
    </row>
    <row r="31" spans="1:7" s="11" customFormat="1" ht="11.25" customHeight="1" x14ac:dyDescent="0.25">
      <c r="A31" s="116"/>
      <c r="B31" s="53">
        <v>22</v>
      </c>
      <c r="C31" s="138" t="str">
        <f t="shared" si="0"/>
        <v/>
      </c>
      <c r="D31" s="139"/>
      <c r="E31" s="139"/>
      <c r="F31" s="139"/>
      <c r="G31" s="140"/>
    </row>
    <row r="32" spans="1:7" s="11" customFormat="1" ht="11.25" customHeight="1" x14ac:dyDescent="0.25">
      <c r="A32" s="116"/>
      <c r="B32" s="53">
        <v>23</v>
      </c>
      <c r="C32" s="138" t="str">
        <f t="shared" si="0"/>
        <v/>
      </c>
      <c r="D32" s="139"/>
      <c r="E32" s="139"/>
      <c r="F32" s="139"/>
      <c r="G32" s="140"/>
    </row>
    <row r="33" spans="1:7" s="11" customFormat="1" ht="11.25" customHeight="1" x14ac:dyDescent="0.25">
      <c r="A33" s="116"/>
      <c r="B33" s="53">
        <v>24</v>
      </c>
      <c r="C33" s="138" t="str">
        <f t="shared" si="0"/>
        <v/>
      </c>
      <c r="D33" s="139"/>
      <c r="E33" s="139"/>
      <c r="F33" s="139"/>
      <c r="G33" s="140"/>
    </row>
    <row r="34" spans="1:7" s="11" customFormat="1" ht="11.25" customHeight="1" x14ac:dyDescent="0.25">
      <c r="A34" s="116"/>
      <c r="B34" s="53">
        <v>25</v>
      </c>
      <c r="C34" s="138" t="str">
        <f t="shared" si="0"/>
        <v/>
      </c>
      <c r="D34" s="139"/>
      <c r="E34" s="139"/>
      <c r="F34" s="139"/>
      <c r="G34" s="140"/>
    </row>
    <row r="35" spans="1:7" s="11" customFormat="1" ht="11.25" customHeight="1" x14ac:dyDescent="0.25">
      <c r="A35" s="116" t="s">
        <v>61</v>
      </c>
      <c r="B35" s="38">
        <v>26</v>
      </c>
      <c r="C35" s="141" t="str">
        <f t="shared" si="0"/>
        <v/>
      </c>
      <c r="D35" s="139"/>
      <c r="E35" s="139"/>
      <c r="F35" s="139"/>
      <c r="G35" s="140"/>
    </row>
    <row r="36" spans="1:7" s="11" customFormat="1" ht="11.25" customHeight="1" x14ac:dyDescent="0.25">
      <c r="A36" s="116" t="s">
        <v>61</v>
      </c>
      <c r="B36" s="38">
        <v>27</v>
      </c>
      <c r="C36" s="141" t="str">
        <f t="shared" si="0"/>
        <v/>
      </c>
      <c r="D36" s="139"/>
      <c r="E36" s="139"/>
      <c r="F36" s="139"/>
      <c r="G36" s="140"/>
    </row>
    <row r="37" spans="1:7" s="11" customFormat="1" ht="11.25" customHeight="1" x14ac:dyDescent="0.25">
      <c r="A37" s="116"/>
      <c r="B37" s="53">
        <v>28</v>
      </c>
      <c r="C37" s="138" t="str">
        <f t="shared" si="0"/>
        <v/>
      </c>
      <c r="D37" s="139"/>
      <c r="E37" s="139"/>
      <c r="F37" s="139"/>
      <c r="G37" s="140"/>
    </row>
    <row r="38" spans="1:7" s="11" customFormat="1" ht="11.25" customHeight="1" x14ac:dyDescent="0.25">
      <c r="A38" s="116"/>
      <c r="B38" s="53">
        <v>29</v>
      </c>
      <c r="C38" s="138" t="str">
        <f t="shared" si="0"/>
        <v/>
      </c>
      <c r="D38" s="139"/>
      <c r="E38" s="139"/>
      <c r="F38" s="139"/>
      <c r="G38" s="140"/>
    </row>
    <row r="39" spans="1:7" s="11" customFormat="1" ht="11.25" customHeight="1" x14ac:dyDescent="0.25">
      <c r="A39" s="116"/>
      <c r="B39" s="53">
        <v>30</v>
      </c>
      <c r="C39" s="138" t="str">
        <f t="shared" si="0"/>
        <v/>
      </c>
      <c r="D39" s="139"/>
      <c r="E39" s="139"/>
      <c r="F39" s="139"/>
      <c r="G39" s="140"/>
    </row>
    <row r="40" spans="1:7" s="11" customFormat="1" ht="11.25" customHeight="1" thickBot="1" x14ac:dyDescent="0.3">
      <c r="A40" s="118"/>
      <c r="B40" s="94">
        <v>31</v>
      </c>
      <c r="C40" s="19" t="str">
        <f t="shared" si="0"/>
        <v/>
      </c>
      <c r="D40" s="142"/>
      <c r="E40" s="142"/>
      <c r="F40" s="142"/>
      <c r="G40" s="143"/>
    </row>
    <row r="41" spans="1:7" s="11" customFormat="1" ht="11.25" customHeight="1" x14ac:dyDescent="0.25">
      <c r="A41" s="95"/>
      <c r="B41" s="96"/>
      <c r="C41" s="34"/>
      <c r="D41" s="34"/>
      <c r="E41" s="35"/>
      <c r="F41" s="35"/>
      <c r="G41" s="69"/>
    </row>
    <row r="42" spans="1:7" s="4" customFormat="1" ht="11.25" customHeight="1" thickBot="1" x14ac:dyDescent="0.3">
      <c r="A42" s="24"/>
      <c r="B42" s="75" t="s">
        <v>32</v>
      </c>
      <c r="C42" s="17">
        <f t="shared" ref="C42:G42" si="1">SUM(C10:C40)</f>
        <v>0</v>
      </c>
      <c r="D42" s="18">
        <f t="shared" si="1"/>
        <v>0</v>
      </c>
      <c r="E42" s="19">
        <f t="shared" si="1"/>
        <v>0</v>
      </c>
      <c r="F42" s="19">
        <f t="shared" si="1"/>
        <v>0</v>
      </c>
      <c r="G42" s="20">
        <f t="shared" si="1"/>
        <v>0</v>
      </c>
    </row>
    <row r="43" spans="1:7" s="11" customFormat="1" ht="11.25" customHeight="1" x14ac:dyDescent="0.25"/>
    <row r="44" spans="1:7" s="11" customFormat="1" ht="11.25" customHeight="1" x14ac:dyDescent="0.25">
      <c r="A44" s="11" t="s">
        <v>62</v>
      </c>
      <c r="B44" s="11" t="s">
        <v>63</v>
      </c>
    </row>
    <row r="45" spans="1:7" s="11" customFormat="1" ht="11.25" customHeight="1" x14ac:dyDescent="0.25">
      <c r="A45" s="11" t="s">
        <v>64</v>
      </c>
      <c r="B45" s="11" t="s">
        <v>65</v>
      </c>
    </row>
    <row r="46" spans="1:7" s="11" customFormat="1" ht="11.25" customHeight="1" x14ac:dyDescent="0.25">
      <c r="A46" s="11" t="s">
        <v>66</v>
      </c>
      <c r="B46" s="11" t="s">
        <v>67</v>
      </c>
    </row>
    <row r="47" spans="1:7" s="3" customFormat="1" ht="11.25" customHeight="1" x14ac:dyDescent="0.25">
      <c r="A47" s="11" t="s">
        <v>68</v>
      </c>
      <c r="B47" s="11" t="s">
        <v>69</v>
      </c>
      <c r="C47" s="11"/>
      <c r="D47" s="11"/>
      <c r="E47" s="11"/>
      <c r="F47" s="11"/>
      <c r="G47" s="11"/>
    </row>
    <row r="48" spans="1:7" s="3" customFormat="1" ht="11.25" customHeight="1" x14ac:dyDescent="0.25">
      <c r="A48" s="11" t="s">
        <v>70</v>
      </c>
      <c r="B48" s="11" t="s">
        <v>71</v>
      </c>
      <c r="C48" s="11"/>
      <c r="D48" s="11"/>
      <c r="E48" s="11"/>
      <c r="F48" s="11"/>
      <c r="G48" s="11"/>
    </row>
    <row r="49" spans="1:5" s="3" customFormat="1" ht="11.5" x14ac:dyDescent="0.25">
      <c r="A49" s="11" t="s">
        <v>72</v>
      </c>
      <c r="B49" s="11" t="s">
        <v>73</v>
      </c>
      <c r="C49" s="11"/>
      <c r="D49" s="11"/>
      <c r="E49" s="11"/>
    </row>
    <row r="50" spans="1:5" s="3" customFormat="1" ht="11.5" x14ac:dyDescent="0.25">
      <c r="A50" s="11"/>
      <c r="B50" s="11"/>
      <c r="C50" s="11"/>
      <c r="D50" s="11"/>
      <c r="E50" s="11"/>
    </row>
    <row r="51" spans="1:5" s="3" customFormat="1" ht="11.5" x14ac:dyDescent="0.25">
      <c r="A51" s="11"/>
      <c r="B51" s="11"/>
      <c r="C51" s="11"/>
      <c r="D51" s="11"/>
      <c r="E51" s="11"/>
    </row>
    <row r="52" spans="1:5" s="3" customFormat="1" x14ac:dyDescent="0.25">
      <c r="A52" s="11"/>
      <c r="B52" s="8"/>
      <c r="C52" s="8"/>
      <c r="D52" s="8"/>
      <c r="E52"/>
    </row>
    <row r="53" spans="1:5" s="3" customFormat="1" x14ac:dyDescent="0.25">
      <c r="A53" s="11"/>
      <c r="B53" s="8"/>
      <c r="C53" s="8"/>
      <c r="D53" s="8"/>
      <c r="E53"/>
    </row>
  </sheetData>
  <sheetProtection algorithmName="SHA-512" hashValue="/c7Jr8szATZMBQyeOVYeGluce2MCaCOQ1ouU5mhFf3HnhOKXrhR12wIJ5BpIpcNuc02wfW+bF7x9tfpRK41VWQ==" saltValue="C4wZ0bEgK67xCdOTNIbpYg==" spinCount="100000" sheet="1" objects="1" scenarios="1"/>
  <conditionalFormatting sqref="A10:A40">
    <cfRule type="cellIs" dxfId="29" priority="6" stopIfTrue="1" operator="equal">
      <formula>"x"</formula>
    </cfRule>
    <cfRule type="cellIs" dxfId="28" priority="7" stopIfTrue="1" operator="equal">
      <formula>"k"</formula>
    </cfRule>
    <cfRule type="cellIs" dxfId="27" priority="8" stopIfTrue="1" operator="equal">
      <formula>"f"</formula>
    </cfRule>
  </conditionalFormatting>
  <conditionalFormatting sqref="G5 J5">
    <cfRule type="cellIs" dxfId="26" priority="1" operator="lessThan">
      <formula>-2.08333333333333</formula>
    </cfRule>
    <cfRule type="cellIs" dxfId="25" priority="2" operator="greaterThan">
      <formula>2.08333333333333</formula>
    </cfRule>
  </conditionalFormatting>
  <pageMargins left="0.78740157480314965" right="0.78740157480314965" top="0.39370078740157483" bottom="0.1388888888888889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53"/>
  <sheetViews>
    <sheetView view="pageLayout" zoomScale="120" zoomScaleNormal="100" zoomScalePageLayoutView="120" workbookViewId="0">
      <selection activeCell="H2" sqref="H2"/>
    </sheetView>
  </sheetViews>
  <sheetFormatPr baseColWidth="10" defaultColWidth="11.36328125" defaultRowHeight="12.5" x14ac:dyDescent="0.25"/>
  <cols>
    <col min="1" max="1" width="3.36328125" customWidth="1"/>
    <col min="2" max="2" width="10.26953125" customWidth="1"/>
    <col min="3" max="11" width="13" customWidth="1"/>
  </cols>
  <sheetData>
    <row r="1" spans="1:11" s="37" customFormat="1" ht="22.5" customHeight="1" x14ac:dyDescent="0.25">
      <c r="A1" s="37" t="s">
        <v>0</v>
      </c>
    </row>
    <row r="2" spans="1:11" s="29" customFormat="1" ht="11.25" customHeight="1" x14ac:dyDescent="0.25">
      <c r="B2" s="29" t="s">
        <v>81</v>
      </c>
      <c r="C2" s="33">
        <f>Jahr!B5</f>
        <v>2026</v>
      </c>
      <c r="D2" s="29" t="s">
        <v>52</v>
      </c>
      <c r="E2" s="33">
        <f>COUNTIF(A10:A40,"")+(COUNTIF(A10:A40,"f/2"))+(COUNTIF(A10:A40,"x/2"))*0.5+(COUNTIF(A10:A40,"k/2"))+(COUNTIF(A10:A40,"k")+(COUNTIF(A10:A40,"f")))</f>
        <v>19</v>
      </c>
      <c r="F2" s="36" t="s">
        <v>53</v>
      </c>
      <c r="G2" s="33">
        <f>COUNTIF(A10:A40,"k")+COUNTIF(A10:A40,"k/2")*0.5</f>
        <v>0</v>
      </c>
      <c r="J2" s="4"/>
      <c r="K2" s="11"/>
    </row>
    <row r="3" spans="1:11" s="29" customFormat="1" ht="11.25" customHeight="1" x14ac:dyDescent="0.25">
      <c r="B3" s="33" t="str">
        <f>Jahr!B6</f>
        <v>Martina Muster</v>
      </c>
      <c r="C3" s="33"/>
      <c r="D3" s="29" t="s">
        <v>54</v>
      </c>
      <c r="E3" s="33">
        <f>COUNTIF(A10:A40,"")+(COUNTIF(A10:A40,"f/2"))*0.5+(COUNTIF(A10:A40,"x/2"))*0.5+(COUNTIF(A10:A40,"k/2"))*0.5</f>
        <v>19</v>
      </c>
      <c r="F3" s="29" t="s">
        <v>55</v>
      </c>
      <c r="G3" s="33">
        <f>COUNTIF(A10:A40,"f")+COUNTIF(A10:A40,"f/2")*0.5</f>
        <v>0</v>
      </c>
      <c r="J3" s="4"/>
      <c r="K3" s="30"/>
    </row>
    <row r="4" spans="1:11" s="11" customFormat="1" ht="11.25" customHeight="1" x14ac:dyDescent="0.25">
      <c r="B4" s="29"/>
      <c r="C4" s="29"/>
      <c r="D4" s="29" t="s">
        <v>56</v>
      </c>
      <c r="E4" s="32">
        <f>C42</f>
        <v>0</v>
      </c>
      <c r="F4" s="32" t="s">
        <v>57</v>
      </c>
      <c r="G4" s="106">
        <f>-(E5-E4)</f>
        <v>-6.65</v>
      </c>
      <c r="J4" s="51"/>
      <c r="K4" s="4"/>
    </row>
    <row r="5" spans="1:11" s="11" customFormat="1" ht="11.25" customHeight="1" x14ac:dyDescent="0.25">
      <c r="B5" s="29"/>
      <c r="C5" s="29"/>
      <c r="D5" s="29" t="s">
        <v>58</v>
      </c>
      <c r="E5" s="32">
        <f>E3*Jahr!F6*Jahr!F7</f>
        <v>6.65</v>
      </c>
      <c r="F5" s="29" t="s">
        <v>17</v>
      </c>
      <c r="G5" s="107">
        <f>Juli!G5+G4</f>
        <v>-57.750000000000007</v>
      </c>
      <c r="J5" s="52"/>
    </row>
    <row r="6" spans="1:11" s="11" customFormat="1" ht="11.25" customHeight="1" thickBot="1" x14ac:dyDescent="0.3">
      <c r="B6" s="29"/>
      <c r="C6" s="29"/>
    </row>
    <row r="7" spans="1:11" s="5" customFormat="1" ht="11.25" customHeight="1" x14ac:dyDescent="0.3">
      <c r="A7" s="21"/>
      <c r="B7" s="22" t="s">
        <v>59</v>
      </c>
      <c r="C7" s="23" t="s">
        <v>32</v>
      </c>
      <c r="D7" s="120" t="s">
        <v>33</v>
      </c>
      <c r="E7" s="121" t="s">
        <v>34</v>
      </c>
      <c r="F7" s="121" t="s">
        <v>35</v>
      </c>
      <c r="G7" s="122" t="s">
        <v>36</v>
      </c>
    </row>
    <row r="8" spans="1:11" s="5" customFormat="1" ht="11.25" customHeight="1" x14ac:dyDescent="0.25">
      <c r="A8" s="93"/>
      <c r="B8" s="6"/>
      <c r="C8" s="13" t="s">
        <v>37</v>
      </c>
      <c r="D8" s="6" t="s">
        <v>60</v>
      </c>
      <c r="E8" s="13" t="s">
        <v>39</v>
      </c>
      <c r="F8" s="13" t="s">
        <v>40</v>
      </c>
      <c r="G8" s="119" t="s">
        <v>41</v>
      </c>
    </row>
    <row r="9" spans="1:11" s="5" customFormat="1" ht="11.25" customHeight="1" thickBot="1" x14ac:dyDescent="0.3">
      <c r="A9" s="27"/>
      <c r="B9" s="6"/>
      <c r="C9" s="13"/>
      <c r="D9" s="25" t="s">
        <v>42</v>
      </c>
      <c r="E9" s="25" t="s">
        <v>43</v>
      </c>
      <c r="F9" s="25"/>
      <c r="G9" s="28"/>
    </row>
    <row r="10" spans="1:11" s="11" customFormat="1" ht="11.25" customHeight="1" x14ac:dyDescent="0.25">
      <c r="A10" s="117" t="s">
        <v>61</v>
      </c>
      <c r="B10" s="76">
        <v>1</v>
      </c>
      <c r="C10" s="131" t="str">
        <f t="shared" ref="C10:C40" si="0">IF(SUM(D10:G10)=0,"",SUM(D10:G10))</f>
        <v/>
      </c>
      <c r="D10" s="136"/>
      <c r="E10" s="136"/>
      <c r="F10" s="136"/>
      <c r="G10" s="137"/>
    </row>
    <row r="11" spans="1:11" s="11" customFormat="1" ht="11.25" customHeight="1" x14ac:dyDescent="0.25">
      <c r="A11" s="116" t="s">
        <v>61</v>
      </c>
      <c r="B11" s="38">
        <v>2</v>
      </c>
      <c r="C11" s="141" t="str">
        <f t="shared" si="0"/>
        <v/>
      </c>
      <c r="D11" s="139"/>
      <c r="E11" s="139"/>
      <c r="F11" s="139"/>
      <c r="G11" s="140"/>
    </row>
    <row r="12" spans="1:11" s="11" customFormat="1" ht="11.25" customHeight="1" x14ac:dyDescent="0.25">
      <c r="A12" s="116" t="s">
        <v>61</v>
      </c>
      <c r="B12" s="38">
        <v>3</v>
      </c>
      <c r="C12" s="141" t="str">
        <f t="shared" si="0"/>
        <v/>
      </c>
      <c r="D12" s="139"/>
      <c r="E12" s="139"/>
      <c r="F12" s="139"/>
      <c r="G12" s="140"/>
    </row>
    <row r="13" spans="1:11" s="11" customFormat="1" ht="11.25" customHeight="1" x14ac:dyDescent="0.25">
      <c r="A13" s="116"/>
      <c r="B13" s="53">
        <v>4</v>
      </c>
      <c r="C13" s="138" t="str">
        <f t="shared" si="0"/>
        <v/>
      </c>
      <c r="D13" s="139"/>
      <c r="E13" s="139"/>
      <c r="F13" s="139"/>
      <c r="G13" s="140"/>
    </row>
    <row r="14" spans="1:11" s="11" customFormat="1" ht="11.25" customHeight="1" x14ac:dyDescent="0.25">
      <c r="A14" s="116"/>
      <c r="B14" s="53">
        <v>5</v>
      </c>
      <c r="C14" s="138" t="str">
        <f t="shared" si="0"/>
        <v/>
      </c>
      <c r="D14" s="139"/>
      <c r="E14" s="139"/>
      <c r="F14" s="139"/>
      <c r="G14" s="140"/>
    </row>
    <row r="15" spans="1:11" s="11" customFormat="1" ht="11.25" customHeight="1" x14ac:dyDescent="0.25">
      <c r="A15" s="116"/>
      <c r="B15" s="53">
        <v>6</v>
      </c>
      <c r="C15" s="138" t="str">
        <f t="shared" si="0"/>
        <v/>
      </c>
      <c r="D15" s="139"/>
      <c r="E15" s="139"/>
      <c r="F15" s="139"/>
      <c r="G15" s="140"/>
    </row>
    <row r="16" spans="1:11" s="11" customFormat="1" ht="11.25" customHeight="1" x14ac:dyDescent="0.25">
      <c r="A16" s="116"/>
      <c r="B16" s="53">
        <v>7</v>
      </c>
      <c r="C16" s="138" t="str">
        <f t="shared" si="0"/>
        <v/>
      </c>
      <c r="D16" s="139"/>
      <c r="E16" s="139"/>
      <c r="F16" s="139"/>
      <c r="G16" s="140"/>
    </row>
    <row r="17" spans="1:7" s="11" customFormat="1" ht="11.25" customHeight="1" x14ac:dyDescent="0.25">
      <c r="A17" s="116"/>
      <c r="B17" s="53">
        <v>8</v>
      </c>
      <c r="C17" s="138" t="str">
        <f t="shared" si="0"/>
        <v/>
      </c>
      <c r="D17" s="139"/>
      <c r="E17" s="139"/>
      <c r="F17" s="139"/>
      <c r="G17" s="140"/>
    </row>
    <row r="18" spans="1:7" s="11" customFormat="1" ht="11.25" customHeight="1" x14ac:dyDescent="0.25">
      <c r="A18" s="116" t="s">
        <v>61</v>
      </c>
      <c r="B18" s="38">
        <v>9</v>
      </c>
      <c r="C18" s="141" t="str">
        <f t="shared" si="0"/>
        <v/>
      </c>
      <c r="D18" s="139"/>
      <c r="E18" s="139"/>
      <c r="F18" s="139"/>
      <c r="G18" s="140"/>
    </row>
    <row r="19" spans="1:7" s="11" customFormat="1" ht="11.25" customHeight="1" x14ac:dyDescent="0.25">
      <c r="A19" s="116" t="s">
        <v>61</v>
      </c>
      <c r="B19" s="38">
        <v>10</v>
      </c>
      <c r="C19" s="141" t="str">
        <f t="shared" si="0"/>
        <v/>
      </c>
      <c r="D19" s="139"/>
      <c r="E19" s="139"/>
      <c r="F19" s="139"/>
      <c r="G19" s="140"/>
    </row>
    <row r="20" spans="1:7" s="11" customFormat="1" ht="11.25" customHeight="1" x14ac:dyDescent="0.25">
      <c r="A20" s="116"/>
      <c r="B20" s="53">
        <v>11</v>
      </c>
      <c r="C20" s="138" t="str">
        <f t="shared" si="0"/>
        <v/>
      </c>
      <c r="D20" s="139"/>
      <c r="E20" s="139"/>
      <c r="F20" s="139"/>
      <c r="G20" s="140"/>
    </row>
    <row r="21" spans="1:7" s="11" customFormat="1" ht="11.25" customHeight="1" x14ac:dyDescent="0.25">
      <c r="A21" s="116"/>
      <c r="B21" s="53">
        <v>12</v>
      </c>
      <c r="C21" s="138" t="str">
        <f t="shared" si="0"/>
        <v/>
      </c>
      <c r="D21" s="139"/>
      <c r="E21" s="139"/>
      <c r="F21" s="139"/>
      <c r="G21" s="140"/>
    </row>
    <row r="22" spans="1:7" s="11" customFormat="1" ht="11.25" customHeight="1" x14ac:dyDescent="0.25">
      <c r="A22" s="116"/>
      <c r="B22" s="53">
        <v>13</v>
      </c>
      <c r="C22" s="138" t="str">
        <f t="shared" si="0"/>
        <v/>
      </c>
      <c r="D22" s="139"/>
      <c r="E22" s="139"/>
      <c r="F22" s="139"/>
      <c r="G22" s="140"/>
    </row>
    <row r="23" spans="1:7" s="11" customFormat="1" ht="11.25" customHeight="1" x14ac:dyDescent="0.25">
      <c r="A23" s="116"/>
      <c r="B23" s="53">
        <v>14</v>
      </c>
      <c r="C23" s="138" t="str">
        <f t="shared" si="0"/>
        <v/>
      </c>
      <c r="D23" s="139"/>
      <c r="E23" s="139"/>
      <c r="F23" s="139"/>
      <c r="G23" s="140"/>
    </row>
    <row r="24" spans="1:7" s="11" customFormat="1" ht="11.25" customHeight="1" x14ac:dyDescent="0.25">
      <c r="A24" s="116" t="s">
        <v>61</v>
      </c>
      <c r="B24" s="38">
        <v>15</v>
      </c>
      <c r="C24" s="141" t="str">
        <f t="shared" si="0"/>
        <v/>
      </c>
      <c r="D24" s="139"/>
      <c r="E24" s="139"/>
      <c r="F24" s="139"/>
      <c r="G24" s="140"/>
    </row>
    <row r="25" spans="1:7" s="11" customFormat="1" ht="11.25" customHeight="1" x14ac:dyDescent="0.25">
      <c r="A25" s="116" t="s">
        <v>61</v>
      </c>
      <c r="B25" s="38">
        <v>16</v>
      </c>
      <c r="C25" s="141" t="str">
        <f t="shared" si="0"/>
        <v/>
      </c>
      <c r="D25" s="139"/>
      <c r="E25" s="139"/>
      <c r="F25" s="139"/>
      <c r="G25" s="140"/>
    </row>
    <row r="26" spans="1:7" s="11" customFormat="1" ht="11.25" customHeight="1" x14ac:dyDescent="0.25">
      <c r="A26" s="116" t="s">
        <v>61</v>
      </c>
      <c r="B26" s="38">
        <v>17</v>
      </c>
      <c r="C26" s="141" t="str">
        <f t="shared" si="0"/>
        <v/>
      </c>
      <c r="D26" s="139"/>
      <c r="E26" s="139"/>
      <c r="F26" s="139"/>
      <c r="G26" s="140"/>
    </row>
    <row r="27" spans="1:7" s="11" customFormat="1" ht="11.25" customHeight="1" x14ac:dyDescent="0.25">
      <c r="A27" s="116"/>
      <c r="B27" s="53">
        <v>18</v>
      </c>
      <c r="C27" s="138" t="str">
        <f t="shared" si="0"/>
        <v/>
      </c>
      <c r="D27" s="139"/>
      <c r="E27" s="139"/>
      <c r="F27" s="139"/>
      <c r="G27" s="140"/>
    </row>
    <row r="28" spans="1:7" s="11" customFormat="1" ht="11.25" customHeight="1" x14ac:dyDescent="0.25">
      <c r="A28" s="116"/>
      <c r="B28" s="53">
        <v>19</v>
      </c>
      <c r="C28" s="138" t="str">
        <f t="shared" si="0"/>
        <v/>
      </c>
      <c r="D28" s="139"/>
      <c r="E28" s="139"/>
      <c r="F28" s="139"/>
      <c r="G28" s="140"/>
    </row>
    <row r="29" spans="1:7" s="11" customFormat="1" ht="11.25" customHeight="1" x14ac:dyDescent="0.25">
      <c r="A29" s="116"/>
      <c r="B29" s="53">
        <v>20</v>
      </c>
      <c r="C29" s="138" t="str">
        <f t="shared" si="0"/>
        <v/>
      </c>
      <c r="D29" s="139"/>
      <c r="E29" s="139"/>
      <c r="F29" s="139"/>
      <c r="G29" s="140"/>
    </row>
    <row r="30" spans="1:7" s="11" customFormat="1" ht="11.25" customHeight="1" x14ac:dyDescent="0.25">
      <c r="A30" s="116"/>
      <c r="B30" s="53">
        <v>21</v>
      </c>
      <c r="C30" s="138" t="str">
        <f t="shared" si="0"/>
        <v/>
      </c>
      <c r="D30" s="139"/>
      <c r="E30" s="139"/>
      <c r="F30" s="139"/>
      <c r="G30" s="140"/>
    </row>
    <row r="31" spans="1:7" s="11" customFormat="1" ht="11.25" customHeight="1" x14ac:dyDescent="0.25">
      <c r="A31" s="116"/>
      <c r="B31" s="53">
        <v>22</v>
      </c>
      <c r="C31" s="138" t="str">
        <f t="shared" si="0"/>
        <v/>
      </c>
      <c r="D31" s="139"/>
      <c r="E31" s="139"/>
      <c r="F31" s="139"/>
      <c r="G31" s="140"/>
    </row>
    <row r="32" spans="1:7" s="11" customFormat="1" ht="11.25" customHeight="1" x14ac:dyDescent="0.25">
      <c r="A32" s="116" t="s">
        <v>61</v>
      </c>
      <c r="B32" s="38">
        <v>23</v>
      </c>
      <c r="C32" s="141" t="str">
        <f t="shared" si="0"/>
        <v/>
      </c>
      <c r="D32" s="139"/>
      <c r="E32" s="139"/>
      <c r="F32" s="139"/>
      <c r="G32" s="140"/>
    </row>
    <row r="33" spans="1:7" s="11" customFormat="1" ht="11.25" customHeight="1" x14ac:dyDescent="0.25">
      <c r="A33" s="116" t="s">
        <v>61</v>
      </c>
      <c r="B33" s="38">
        <v>24</v>
      </c>
      <c r="C33" s="141" t="str">
        <f t="shared" si="0"/>
        <v/>
      </c>
      <c r="D33" s="139"/>
      <c r="E33" s="139"/>
      <c r="F33" s="139"/>
      <c r="G33" s="140"/>
    </row>
    <row r="34" spans="1:7" s="11" customFormat="1" ht="11.25" customHeight="1" x14ac:dyDescent="0.25">
      <c r="A34" s="116"/>
      <c r="B34" s="53">
        <v>25</v>
      </c>
      <c r="C34" s="138" t="str">
        <f t="shared" si="0"/>
        <v/>
      </c>
      <c r="D34" s="139"/>
      <c r="E34" s="139"/>
      <c r="F34" s="139"/>
      <c r="G34" s="140"/>
    </row>
    <row r="35" spans="1:7" s="11" customFormat="1" ht="11.25" customHeight="1" x14ac:dyDescent="0.25">
      <c r="A35" s="116"/>
      <c r="B35" s="53">
        <v>26</v>
      </c>
      <c r="C35" s="138" t="str">
        <f t="shared" si="0"/>
        <v/>
      </c>
      <c r="D35" s="139"/>
      <c r="E35" s="139"/>
      <c r="F35" s="139"/>
      <c r="G35" s="140"/>
    </row>
    <row r="36" spans="1:7" s="11" customFormat="1" ht="11.25" customHeight="1" x14ac:dyDescent="0.25">
      <c r="A36" s="116"/>
      <c r="B36" s="53">
        <v>27</v>
      </c>
      <c r="C36" s="138" t="str">
        <f t="shared" si="0"/>
        <v/>
      </c>
      <c r="D36" s="139"/>
      <c r="E36" s="139"/>
      <c r="F36" s="139"/>
      <c r="G36" s="140"/>
    </row>
    <row r="37" spans="1:7" s="11" customFormat="1" ht="11.25" customHeight="1" x14ac:dyDescent="0.25">
      <c r="A37" s="116"/>
      <c r="B37" s="53">
        <v>28</v>
      </c>
      <c r="C37" s="138" t="str">
        <f t="shared" si="0"/>
        <v/>
      </c>
      <c r="D37" s="139"/>
      <c r="E37" s="139"/>
      <c r="F37" s="139"/>
      <c r="G37" s="140"/>
    </row>
    <row r="38" spans="1:7" s="11" customFormat="1" ht="11.25" customHeight="1" x14ac:dyDescent="0.25">
      <c r="A38" s="116"/>
      <c r="B38" s="53">
        <v>29</v>
      </c>
      <c r="C38" s="138" t="str">
        <f t="shared" si="0"/>
        <v/>
      </c>
      <c r="D38" s="139"/>
      <c r="E38" s="139"/>
      <c r="F38" s="139"/>
      <c r="G38" s="140"/>
    </row>
    <row r="39" spans="1:7" s="11" customFormat="1" ht="11.25" customHeight="1" x14ac:dyDescent="0.25">
      <c r="A39" s="123" t="s">
        <v>61</v>
      </c>
      <c r="B39" s="38">
        <v>30</v>
      </c>
      <c r="C39" s="141" t="str">
        <f t="shared" si="0"/>
        <v/>
      </c>
      <c r="D39" s="139"/>
      <c r="E39" s="139"/>
      <c r="F39" s="139"/>
      <c r="G39" s="140"/>
    </row>
    <row r="40" spans="1:7" s="11" customFormat="1" ht="11.25" customHeight="1" thickBot="1" x14ac:dyDescent="0.3">
      <c r="A40" s="118" t="s">
        <v>61</v>
      </c>
      <c r="B40" s="97">
        <v>31</v>
      </c>
      <c r="C40" s="145" t="str">
        <f t="shared" si="0"/>
        <v/>
      </c>
      <c r="D40" s="142"/>
      <c r="E40" s="142"/>
      <c r="F40" s="142"/>
      <c r="G40" s="143"/>
    </row>
    <row r="41" spans="1:7" s="11" customFormat="1" ht="11.25" customHeight="1" x14ac:dyDescent="0.25">
      <c r="A41" s="95"/>
      <c r="B41" s="96"/>
      <c r="C41" s="34"/>
      <c r="D41" s="34"/>
      <c r="E41" s="35"/>
      <c r="F41" s="35"/>
      <c r="G41" s="69"/>
    </row>
    <row r="42" spans="1:7" s="4" customFormat="1" ht="11.25" customHeight="1" thickBot="1" x14ac:dyDescent="0.3">
      <c r="A42" s="24"/>
      <c r="B42" s="75" t="s">
        <v>32</v>
      </c>
      <c r="C42" s="17">
        <f t="shared" ref="C42:G42" si="1">SUM(C10:C40)</f>
        <v>0</v>
      </c>
      <c r="D42" s="18">
        <f t="shared" si="1"/>
        <v>0</v>
      </c>
      <c r="E42" s="19">
        <f t="shared" si="1"/>
        <v>0</v>
      </c>
      <c r="F42" s="19">
        <f t="shared" si="1"/>
        <v>0</v>
      </c>
      <c r="G42" s="20">
        <f t="shared" si="1"/>
        <v>0</v>
      </c>
    </row>
    <row r="43" spans="1:7" s="11" customFormat="1" ht="11.25" customHeight="1" x14ac:dyDescent="0.25"/>
    <row r="44" spans="1:7" s="11" customFormat="1" ht="11.25" customHeight="1" x14ac:dyDescent="0.25">
      <c r="A44" s="11" t="s">
        <v>62</v>
      </c>
      <c r="B44" s="11" t="s">
        <v>63</v>
      </c>
    </row>
    <row r="45" spans="1:7" s="11" customFormat="1" ht="11.25" customHeight="1" x14ac:dyDescent="0.25">
      <c r="A45" s="11" t="s">
        <v>64</v>
      </c>
      <c r="B45" s="11" t="s">
        <v>65</v>
      </c>
    </row>
    <row r="46" spans="1:7" s="11" customFormat="1" ht="11.25" customHeight="1" x14ac:dyDescent="0.25">
      <c r="A46" s="11" t="s">
        <v>66</v>
      </c>
      <c r="B46" s="11" t="s">
        <v>67</v>
      </c>
    </row>
    <row r="47" spans="1:7" s="3" customFormat="1" ht="11.25" customHeight="1" x14ac:dyDescent="0.25">
      <c r="A47" s="11" t="s">
        <v>68</v>
      </c>
      <c r="B47" s="11" t="s">
        <v>69</v>
      </c>
      <c r="C47" s="11"/>
      <c r="D47" s="11"/>
      <c r="E47" s="11"/>
      <c r="F47" s="11"/>
      <c r="G47" s="11"/>
    </row>
    <row r="48" spans="1:7" s="3" customFormat="1" ht="11.25" customHeight="1" x14ac:dyDescent="0.25">
      <c r="A48" s="11" t="s">
        <v>70</v>
      </c>
      <c r="B48" s="11" t="s">
        <v>71</v>
      </c>
      <c r="C48" s="11"/>
      <c r="D48" s="11"/>
      <c r="E48" s="11"/>
      <c r="F48" s="11"/>
      <c r="G48" s="11"/>
    </row>
    <row r="49" spans="1:5" s="3" customFormat="1" ht="11.5" x14ac:dyDescent="0.25">
      <c r="A49" s="11" t="s">
        <v>72</v>
      </c>
      <c r="B49" s="11" t="s">
        <v>73</v>
      </c>
      <c r="C49" s="11"/>
      <c r="D49" s="11"/>
      <c r="E49" s="11"/>
    </row>
    <row r="50" spans="1:5" s="3" customFormat="1" ht="11.5" x14ac:dyDescent="0.25">
      <c r="A50" s="11"/>
      <c r="B50" s="11"/>
      <c r="C50" s="11"/>
      <c r="D50" s="11"/>
      <c r="E50" s="11"/>
    </row>
    <row r="51" spans="1:5" s="3" customFormat="1" ht="11.5" x14ac:dyDescent="0.25">
      <c r="A51" s="11"/>
      <c r="B51" s="11"/>
      <c r="C51" s="11"/>
      <c r="D51" s="11"/>
      <c r="E51" s="11"/>
    </row>
    <row r="52" spans="1:5" s="3" customFormat="1" x14ac:dyDescent="0.25">
      <c r="A52" s="11"/>
      <c r="B52" s="8"/>
      <c r="C52" s="8"/>
      <c r="D52" s="8"/>
      <c r="E52"/>
    </row>
    <row r="53" spans="1:5" s="3" customFormat="1" x14ac:dyDescent="0.25">
      <c r="A53" s="11"/>
      <c r="B53" s="8"/>
      <c r="C53" s="8"/>
      <c r="D53" s="8"/>
      <c r="E53"/>
    </row>
  </sheetData>
  <sheetProtection algorithmName="SHA-512" hashValue="NFzwznzpd5e1H+k/MBCq7cOS0F9Tqszn+py5DtqDIMLrgNGIVbjriqNWW7s4FrrjM7nZwX5nyU3n8hGaeDJbfA==" saltValue="EfkuFvolyAk1TPnhpVaesw==" spinCount="100000" sheet="1" objects="1" scenarios="1"/>
  <conditionalFormatting sqref="A10:A40">
    <cfRule type="cellIs" dxfId="24" priority="6" stopIfTrue="1" operator="equal">
      <formula>"x"</formula>
    </cfRule>
    <cfRule type="cellIs" dxfId="23" priority="7" stopIfTrue="1" operator="equal">
      <formula>"k"</formula>
    </cfRule>
    <cfRule type="cellIs" dxfId="22" priority="8" stopIfTrue="1" operator="equal">
      <formula>"f"</formula>
    </cfRule>
  </conditionalFormatting>
  <conditionalFormatting sqref="G5 J5">
    <cfRule type="cellIs" dxfId="21" priority="1" operator="lessThan">
      <formula>-2.08333333333333</formula>
    </cfRule>
    <cfRule type="cellIs" dxfId="20" priority="2" operator="greaterThan">
      <formula>2.08333333333333</formula>
    </cfRule>
  </conditionalFormatting>
  <pageMargins left="0.78740157480314965" right="0.78740157480314965" top="0.39370078740157483" bottom="0.1388888888888889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6E1CB22EF7104FB57EC49FFD092A26" ma:contentTypeVersion="10" ma:contentTypeDescription="Ein neues Dokument erstellen." ma:contentTypeScope="" ma:versionID="3706f0f64d6c2d8800439dfd39ed5349">
  <xsd:schema xmlns:xsd="http://www.w3.org/2001/XMLSchema" xmlns:xs="http://www.w3.org/2001/XMLSchema" xmlns:p="http://schemas.microsoft.com/office/2006/metadata/properties" xmlns:ns2="d869f535-7727-4d75-8d1f-5a3d164a1f71" targetNamespace="http://schemas.microsoft.com/office/2006/metadata/properties" ma:root="true" ma:fieldsID="795d2a990e3bf04d2769eb3460687166" ns2:_="">
    <xsd:import namespace="d869f535-7727-4d75-8d1f-5a3d164a1f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9f535-7727-4d75-8d1f-5a3d164a1f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9C3C97-72B5-4396-98B8-E221CD3322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68EDC7-505C-46BB-A0F5-EB07E9975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69f535-7727-4d75-8d1f-5a3d164a1f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A19984-FD90-479A-8067-005E47807C93}">
  <ds:schemaRefs>
    <ds:schemaRef ds:uri="http://schemas.microsoft.com/office/2006/documentManagement/types"/>
    <ds:schemaRef ds:uri="d869f535-7727-4d75-8d1f-5a3d164a1f71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Jahr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Manager/>
  <Company>Schulen der Stadt Olten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Allemann</dc:creator>
  <cp:keywords/>
  <dc:description/>
  <cp:lastModifiedBy>Silvia Hak</cp:lastModifiedBy>
  <cp:revision/>
  <cp:lastPrinted>2026-01-29T12:37:11Z</cp:lastPrinted>
  <dcterms:created xsi:type="dcterms:W3CDTF">2006-01-05T08:25:06Z</dcterms:created>
  <dcterms:modified xsi:type="dcterms:W3CDTF">2026-01-29T12:40:27Z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0x010100516E1CB22EF7104FB57EC49FFD092A26</vt:lpwstr>
  </property>
</Properties>
</file>